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427"/>
  <workbookPr/>
  <mc:AlternateContent xmlns:mc="http://schemas.openxmlformats.org/markup-compatibility/2006">
    <mc:Choice Requires="x15">
      <x15ac:absPath xmlns:x15ac="http://schemas.microsoft.com/office/spreadsheetml/2010/11/ac" url="D:\akce\00 Tomáš\Město Šternberk\DPS\Rozpočet\"/>
    </mc:Choice>
  </mc:AlternateContent>
  <xr:revisionPtr revIDLastSave="0" documentId="13_ncr:1_{812C2F17-0EBB-4BAC-8DC7-0CCF95BD2569}" xr6:coauthVersionLast="47" xr6:coauthVersionMax="47" xr10:uidLastSave="{00000000-0000-0000-0000-000000000000}"/>
  <bookViews>
    <workbookView xWindow="2265" yWindow="900" windowWidth="22905" windowHeight="15240" xr2:uid="{00000000-000D-0000-FFFF-FFFF00000000}"/>
  </bookViews>
  <sheets>
    <sheet name="Rekapitulace stavby" sheetId="1" r:id="rId1"/>
    <sheet name="část - A - SO - 101 - kom..." sheetId="2" r:id="rId2"/>
    <sheet name="část - A - SO - 201" sheetId="3" r:id="rId3"/>
    <sheet name="část - A - S0 - 301" sheetId="4" r:id="rId4"/>
    <sheet name="část - A - SO - 302 - Pře..." sheetId="5" r:id="rId5"/>
    <sheet name="část - A - SO - 401" sheetId="6" r:id="rId6"/>
    <sheet name="část - A - přeložka - CETIN" sheetId="7" r:id="rId7"/>
    <sheet name="část - B - SO - 101 - kom..." sheetId="8" r:id="rId8"/>
    <sheet name="část - B - SO - 301" sheetId="9" r:id="rId9"/>
    <sheet name="část - B - SO - 801 - ." sheetId="10" r:id="rId10"/>
    <sheet name="část - B - SO - 101 - Rek..." sheetId="11" r:id="rId11"/>
    <sheet name="část - C - SO - 101 -  ko..." sheetId="12" r:id="rId12"/>
    <sheet name="část - C - SO - 101 - Odp..." sheetId="13" r:id="rId13"/>
    <sheet name="část - C - SO - 301" sheetId="14" r:id="rId14"/>
    <sheet name="část - C - SO - 801 - ." sheetId="15" r:id="rId15"/>
    <sheet name="VRN - II etapa" sheetId="16" r:id="rId16"/>
    <sheet name="Seznam figur" sheetId="17" r:id="rId17"/>
  </sheets>
  <definedNames>
    <definedName name="_xlnm._FilterDatabase" localSheetId="6" hidden="1">'část - A - přeložka - CETIN'!$C$117:$K$123</definedName>
    <definedName name="_xlnm._FilterDatabase" localSheetId="3" hidden="1">'část - A - S0 - 301'!$C$124:$K$253</definedName>
    <definedName name="_xlnm._FilterDatabase" localSheetId="1" hidden="1">'část - A - SO - 101 - kom...'!$C$123:$K$424</definedName>
    <definedName name="_xlnm._FilterDatabase" localSheetId="2" hidden="1">'část - A - SO - 201'!$C$116:$K$121</definedName>
    <definedName name="_xlnm._FilterDatabase" localSheetId="4" hidden="1">'část - A - SO - 302 - Pře...'!$C$117:$K$123</definedName>
    <definedName name="_xlnm._FilterDatabase" localSheetId="5" hidden="1">'část - A - SO - 401'!$C$117:$K$123</definedName>
    <definedName name="_xlnm._FilterDatabase" localSheetId="7" hidden="1">'část - B - SO - 101 - kom...'!$C$122:$K$377</definedName>
    <definedName name="_xlnm._FilterDatabase" localSheetId="10" hidden="1">'část - B - SO - 101 - Rek...'!$C$118:$K$162</definedName>
    <definedName name="_xlnm._FilterDatabase" localSheetId="8" hidden="1">'část - B - SO - 301'!$C$121:$K$247</definedName>
    <definedName name="_xlnm._FilterDatabase" localSheetId="9" hidden="1">'část - B - SO - 801 - .'!$C$119:$K$328</definedName>
    <definedName name="_xlnm._FilterDatabase" localSheetId="11" hidden="1">'část - C - SO - 101 -  ko...'!$C$122:$K$402</definedName>
    <definedName name="_xlnm._FilterDatabase" localSheetId="12" hidden="1">'část - C - SO - 101 - Odp...'!$C$120:$K$169</definedName>
    <definedName name="_xlnm._FilterDatabase" localSheetId="13" hidden="1">'část - C - SO - 301'!$C$121:$K$235</definedName>
    <definedName name="_xlnm._FilterDatabase" localSheetId="14" hidden="1">'část - C - SO - 801 - .'!$C$119:$K$360</definedName>
    <definedName name="_xlnm._FilterDatabase" localSheetId="15" hidden="1">'VRN - II etapa'!$C$121:$K$164</definedName>
    <definedName name="_xlnm.Print_Titles" localSheetId="6">'část - A - přeložka - CETIN'!$117:$117</definedName>
    <definedName name="_xlnm.Print_Titles" localSheetId="3">'část - A - S0 - 301'!$124:$124</definedName>
    <definedName name="_xlnm.Print_Titles" localSheetId="1">'část - A - SO - 101 - kom...'!$123:$123</definedName>
    <definedName name="_xlnm.Print_Titles" localSheetId="2">'část - A - SO - 201'!$116:$116</definedName>
    <definedName name="_xlnm.Print_Titles" localSheetId="4">'část - A - SO - 302 - Pře...'!$117:$117</definedName>
    <definedName name="_xlnm.Print_Titles" localSheetId="5">'část - A - SO - 401'!$117:$117</definedName>
    <definedName name="_xlnm.Print_Titles" localSheetId="7">'část - B - SO - 101 - kom...'!$122:$122</definedName>
    <definedName name="_xlnm.Print_Titles" localSheetId="10">'část - B - SO - 101 - Rek...'!$118:$118</definedName>
    <definedName name="_xlnm.Print_Titles" localSheetId="8">'část - B - SO - 301'!$121:$121</definedName>
    <definedName name="_xlnm.Print_Titles" localSheetId="9">'část - B - SO - 801 - .'!$119:$119</definedName>
    <definedName name="_xlnm.Print_Titles" localSheetId="11">'část - C - SO - 101 -  ko...'!$122:$122</definedName>
    <definedName name="_xlnm.Print_Titles" localSheetId="12">'část - C - SO - 101 - Odp...'!$120:$120</definedName>
    <definedName name="_xlnm.Print_Titles" localSheetId="13">'část - C - SO - 301'!$121:$121</definedName>
    <definedName name="_xlnm.Print_Titles" localSheetId="14">'část - C - SO - 801 - .'!$119:$119</definedName>
    <definedName name="_xlnm.Print_Titles" localSheetId="0">'Rekapitulace stavby'!$92:$92</definedName>
    <definedName name="_xlnm.Print_Titles" localSheetId="16">'Seznam figur'!$9:$9</definedName>
    <definedName name="_xlnm.Print_Titles" localSheetId="15">'VRN - II etapa'!$121:$121</definedName>
    <definedName name="_xlnm.Print_Area" localSheetId="6">'část - A - přeložka - CETIN'!$C$4:$J$76,'část - A - přeložka - CETIN'!$C$105:$K$123</definedName>
    <definedName name="_xlnm.Print_Area" localSheetId="3">'část - A - S0 - 301'!$C$4:$J$76,'část - A - S0 - 301'!$C$112:$K$253</definedName>
    <definedName name="_xlnm.Print_Area" localSheetId="1">'část - A - SO - 101 - kom...'!$C$4:$J$76,'část - A - SO - 101 - kom...'!$C$111:$K$424</definedName>
    <definedName name="_xlnm.Print_Area" localSheetId="2">'část - A - SO - 201'!$C$4:$J$76,'část - A - SO - 201'!$C$104:$K$121</definedName>
    <definedName name="_xlnm.Print_Area" localSheetId="4">'část - A - SO - 302 - Pře...'!$C$4:$J$76,'část - A - SO - 302 - Pře...'!$C$105:$K$123</definedName>
    <definedName name="_xlnm.Print_Area" localSheetId="5">'část - A - SO - 401'!$C$4:$J$76,'část - A - SO - 401'!$C$105:$K$123</definedName>
    <definedName name="_xlnm.Print_Area" localSheetId="7">'část - B - SO - 101 - kom...'!$C$4:$J$76,'část - B - SO - 101 - kom...'!$C$110:$K$377</definedName>
    <definedName name="_xlnm.Print_Area" localSheetId="10">'část - B - SO - 101 - Rek...'!$C$4:$J$76,'část - B - SO - 101 - Rek...'!$C$106:$K$162</definedName>
    <definedName name="_xlnm.Print_Area" localSheetId="8">'část - B - SO - 301'!$C$4:$J$76,'část - B - SO - 301'!$C$109:$K$247</definedName>
    <definedName name="_xlnm.Print_Area" localSheetId="9">'část - B - SO - 801 - .'!$C$4:$J$76,'část - B - SO - 801 - .'!$C$107:$K$328</definedName>
    <definedName name="_xlnm.Print_Area" localSheetId="11">'část - C - SO - 101 -  ko...'!$C$4:$J$76,'část - C - SO - 101 -  ko...'!$C$110:$K$402</definedName>
    <definedName name="_xlnm.Print_Area" localSheetId="12">'část - C - SO - 101 - Odp...'!$C$4:$J$76,'část - C - SO - 101 - Odp...'!$C$108:$K$169</definedName>
    <definedName name="_xlnm.Print_Area" localSheetId="13">'část - C - SO - 301'!$C$4:$J$76,'část - C - SO - 301'!$C$109:$K$235</definedName>
    <definedName name="_xlnm.Print_Area" localSheetId="14">'část - C - SO - 801 - .'!$C$4:$J$76,'část - C - SO - 801 - .'!$C$107:$K$360</definedName>
    <definedName name="_xlnm.Print_Area" localSheetId="0">'Rekapitulace stavby'!$D$4:$AO$76,'Rekapitulace stavby'!$C$82:$AQ$110</definedName>
    <definedName name="_xlnm.Print_Area" localSheetId="16">'Seznam figur'!$C$4:$G$82</definedName>
    <definedName name="_xlnm.Print_Area" localSheetId="15">'VRN - II etapa'!$C$4:$J$76,'VRN - II etapa'!$C$109:$K$164</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7" i="17" l="1"/>
  <c r="J37" i="16"/>
  <c r="J36" i="16"/>
  <c r="AY109" i="1"/>
  <c r="J35" i="16"/>
  <c r="AX109" i="1" s="1"/>
  <c r="BI162" i="16"/>
  <c r="BH162" i="16"/>
  <c r="BG162" i="16"/>
  <c r="BF162" i="16"/>
  <c r="T162" i="16"/>
  <c r="R162" i="16"/>
  <c r="P162" i="16"/>
  <c r="BI157" i="16"/>
  <c r="BH157" i="16"/>
  <c r="BG157" i="16"/>
  <c r="BF157" i="16"/>
  <c r="T157" i="16"/>
  <c r="R157" i="16"/>
  <c r="P157" i="16"/>
  <c r="BI149" i="16"/>
  <c r="BH149" i="16"/>
  <c r="BG149" i="16"/>
  <c r="BF149" i="16"/>
  <c r="T149" i="16"/>
  <c r="T148" i="16"/>
  <c r="R149" i="16"/>
  <c r="R148" i="16"/>
  <c r="P149" i="16"/>
  <c r="P148" i="16"/>
  <c r="BI143" i="16"/>
  <c r="BH143" i="16"/>
  <c r="BG143" i="16"/>
  <c r="BF143" i="16"/>
  <c r="T143" i="16"/>
  <c r="T142" i="16"/>
  <c r="R143" i="16"/>
  <c r="R142" i="16"/>
  <c r="P143" i="16"/>
  <c r="P142" i="16"/>
  <c r="BI133" i="16"/>
  <c r="BH133" i="16"/>
  <c r="BG133" i="16"/>
  <c r="BF133" i="16"/>
  <c r="T133" i="16"/>
  <c r="T132" i="16"/>
  <c r="R133" i="16"/>
  <c r="R132" i="16"/>
  <c r="P133" i="16"/>
  <c r="P132" i="16"/>
  <c r="BI129" i="16"/>
  <c r="BH129" i="16"/>
  <c r="BG129" i="16"/>
  <c r="BF129" i="16"/>
  <c r="T129" i="16"/>
  <c r="R129" i="16"/>
  <c r="P129" i="16"/>
  <c r="BI125" i="16"/>
  <c r="BH125" i="16"/>
  <c r="BG125" i="16"/>
  <c r="BF125" i="16"/>
  <c r="T125" i="16"/>
  <c r="R125" i="16"/>
  <c r="P125" i="16"/>
  <c r="F116" i="16"/>
  <c r="E114" i="16"/>
  <c r="F89" i="16"/>
  <c r="E87" i="16"/>
  <c r="J24" i="16"/>
  <c r="E24" i="16"/>
  <c r="J92" i="16"/>
  <c r="J23" i="16"/>
  <c r="J21" i="16"/>
  <c r="E21" i="16"/>
  <c r="J118" i="16"/>
  <c r="J20" i="16"/>
  <c r="J18" i="16"/>
  <c r="E18" i="16"/>
  <c r="F119" i="16"/>
  <c r="J17" i="16"/>
  <c r="J15" i="16"/>
  <c r="E15" i="16"/>
  <c r="F91" i="16"/>
  <c r="J14" i="16"/>
  <c r="J12" i="16"/>
  <c r="J116" i="16"/>
  <c r="E7" i="16"/>
  <c r="E112" i="16"/>
  <c r="J356" i="15"/>
  <c r="J37" i="15"/>
  <c r="J36" i="15"/>
  <c r="AY108" i="1"/>
  <c r="J35" i="15"/>
  <c r="AX108" i="1"/>
  <c r="BI358" i="15"/>
  <c r="BH358" i="15"/>
  <c r="BG358" i="15"/>
  <c r="BF358" i="15"/>
  <c r="T358" i="15"/>
  <c r="T357" i="15"/>
  <c r="R358" i="15"/>
  <c r="R357" i="15"/>
  <c r="P358" i="15"/>
  <c r="P357" i="15"/>
  <c r="J99" i="15"/>
  <c r="BI353" i="15"/>
  <c r="BH353" i="15"/>
  <c r="BG353" i="15"/>
  <c r="BF353" i="15"/>
  <c r="T353" i="15"/>
  <c r="R353" i="15"/>
  <c r="P353" i="15"/>
  <c r="BI349" i="15"/>
  <c r="BH349" i="15"/>
  <c r="BG349" i="15"/>
  <c r="BF349" i="15"/>
  <c r="T349" i="15"/>
  <c r="R349" i="15"/>
  <c r="P349" i="15"/>
  <c r="BI345" i="15"/>
  <c r="BH345" i="15"/>
  <c r="BG345" i="15"/>
  <c r="BF345" i="15"/>
  <c r="T345" i="15"/>
  <c r="R345" i="15"/>
  <c r="P345" i="15"/>
  <c r="BI341" i="15"/>
  <c r="BH341" i="15"/>
  <c r="BG341" i="15"/>
  <c r="BF341" i="15"/>
  <c r="T341" i="15"/>
  <c r="R341" i="15"/>
  <c r="P341" i="15"/>
  <c r="BI338" i="15"/>
  <c r="BH338" i="15"/>
  <c r="BG338" i="15"/>
  <c r="BF338" i="15"/>
  <c r="T338" i="15"/>
  <c r="R338" i="15"/>
  <c r="P338" i="15"/>
  <c r="BI334" i="15"/>
  <c r="BH334" i="15"/>
  <c r="BG334" i="15"/>
  <c r="BF334" i="15"/>
  <c r="T334" i="15"/>
  <c r="R334" i="15"/>
  <c r="P334" i="15"/>
  <c r="BI331" i="15"/>
  <c r="BH331" i="15"/>
  <c r="BG331" i="15"/>
  <c r="BF331" i="15"/>
  <c r="T331" i="15"/>
  <c r="R331" i="15"/>
  <c r="P331" i="15"/>
  <c r="BI327" i="15"/>
  <c r="BH327" i="15"/>
  <c r="BG327" i="15"/>
  <c r="BF327" i="15"/>
  <c r="T327" i="15"/>
  <c r="R327" i="15"/>
  <c r="P327" i="15"/>
  <c r="BI324" i="15"/>
  <c r="BH324" i="15"/>
  <c r="BG324" i="15"/>
  <c r="BF324" i="15"/>
  <c r="T324" i="15"/>
  <c r="R324" i="15"/>
  <c r="P324" i="15"/>
  <c r="BI320" i="15"/>
  <c r="BH320" i="15"/>
  <c r="BG320" i="15"/>
  <c r="BF320" i="15"/>
  <c r="T320" i="15"/>
  <c r="R320" i="15"/>
  <c r="P320" i="15"/>
  <c r="BI316" i="15"/>
  <c r="BH316" i="15"/>
  <c r="BG316" i="15"/>
  <c r="BF316" i="15"/>
  <c r="T316" i="15"/>
  <c r="R316" i="15"/>
  <c r="P316" i="15"/>
  <c r="BI312" i="15"/>
  <c r="BH312" i="15"/>
  <c r="BG312" i="15"/>
  <c r="BF312" i="15"/>
  <c r="T312" i="15"/>
  <c r="R312" i="15"/>
  <c r="P312" i="15"/>
  <c r="BI307" i="15"/>
  <c r="BH307" i="15"/>
  <c r="BG307" i="15"/>
  <c r="BF307" i="15"/>
  <c r="T307" i="15"/>
  <c r="R307" i="15"/>
  <c r="P307" i="15"/>
  <c r="BI303" i="15"/>
  <c r="BH303" i="15"/>
  <c r="BG303" i="15"/>
  <c r="BF303" i="15"/>
  <c r="T303" i="15"/>
  <c r="R303" i="15"/>
  <c r="P303" i="15"/>
  <c r="BI299" i="15"/>
  <c r="BH299" i="15"/>
  <c r="BG299" i="15"/>
  <c r="BF299" i="15"/>
  <c r="T299" i="15"/>
  <c r="R299" i="15"/>
  <c r="P299" i="15"/>
  <c r="BI295" i="15"/>
  <c r="BH295" i="15"/>
  <c r="BG295" i="15"/>
  <c r="BF295" i="15"/>
  <c r="T295" i="15"/>
  <c r="R295" i="15"/>
  <c r="P295" i="15"/>
  <c r="BI291" i="15"/>
  <c r="BH291" i="15"/>
  <c r="BG291" i="15"/>
  <c r="BF291" i="15"/>
  <c r="T291" i="15"/>
  <c r="R291" i="15"/>
  <c r="P291" i="15"/>
  <c r="BI287" i="15"/>
  <c r="BH287" i="15"/>
  <c r="BG287" i="15"/>
  <c r="BF287" i="15"/>
  <c r="T287" i="15"/>
  <c r="R287" i="15"/>
  <c r="P287" i="15"/>
  <c r="BI283" i="15"/>
  <c r="BH283" i="15"/>
  <c r="BG283" i="15"/>
  <c r="BF283" i="15"/>
  <c r="T283" i="15"/>
  <c r="R283" i="15"/>
  <c r="P283" i="15"/>
  <c r="BI279" i="15"/>
  <c r="BH279" i="15"/>
  <c r="BG279" i="15"/>
  <c r="BF279" i="15"/>
  <c r="T279" i="15"/>
  <c r="R279" i="15"/>
  <c r="P279" i="15"/>
  <c r="BI275" i="15"/>
  <c r="BH275" i="15"/>
  <c r="BG275" i="15"/>
  <c r="BF275" i="15"/>
  <c r="T275" i="15"/>
  <c r="R275" i="15"/>
  <c r="P275" i="15"/>
  <c r="BI271" i="15"/>
  <c r="BH271" i="15"/>
  <c r="BG271" i="15"/>
  <c r="BF271" i="15"/>
  <c r="T271" i="15"/>
  <c r="R271" i="15"/>
  <c r="P271" i="15"/>
  <c r="BI267" i="15"/>
  <c r="BH267" i="15"/>
  <c r="BG267" i="15"/>
  <c r="BF267" i="15"/>
  <c r="T267" i="15"/>
  <c r="R267" i="15"/>
  <c r="P267" i="15"/>
  <c r="BI263" i="15"/>
  <c r="BH263" i="15"/>
  <c r="BG263" i="15"/>
  <c r="BF263" i="15"/>
  <c r="T263" i="15"/>
  <c r="R263" i="15"/>
  <c r="P263" i="15"/>
  <c r="BI259" i="15"/>
  <c r="BH259" i="15"/>
  <c r="BG259" i="15"/>
  <c r="BF259" i="15"/>
  <c r="T259" i="15"/>
  <c r="R259" i="15"/>
  <c r="P259" i="15"/>
  <c r="BI255" i="15"/>
  <c r="BH255" i="15"/>
  <c r="BG255" i="15"/>
  <c r="BF255" i="15"/>
  <c r="T255" i="15"/>
  <c r="R255" i="15"/>
  <c r="P255" i="15"/>
  <c r="BI251" i="15"/>
  <c r="BH251" i="15"/>
  <c r="BG251" i="15"/>
  <c r="BF251" i="15"/>
  <c r="T251" i="15"/>
  <c r="R251" i="15"/>
  <c r="P251" i="15"/>
  <c r="BI247" i="15"/>
  <c r="BH247" i="15"/>
  <c r="BG247" i="15"/>
  <c r="BF247" i="15"/>
  <c r="T247" i="15"/>
  <c r="R247" i="15"/>
  <c r="P247" i="15"/>
  <c r="BI243" i="15"/>
  <c r="BH243" i="15"/>
  <c r="BG243" i="15"/>
  <c r="BF243" i="15"/>
  <c r="T243" i="15"/>
  <c r="R243" i="15"/>
  <c r="P243" i="15"/>
  <c r="BI239" i="15"/>
  <c r="BH239" i="15"/>
  <c r="BG239" i="15"/>
  <c r="BF239" i="15"/>
  <c r="T239" i="15"/>
  <c r="R239" i="15"/>
  <c r="P239" i="15"/>
  <c r="BI235" i="15"/>
  <c r="BH235" i="15"/>
  <c r="BG235" i="15"/>
  <c r="BF235" i="15"/>
  <c r="T235" i="15"/>
  <c r="R235" i="15"/>
  <c r="P235" i="15"/>
  <c r="BI231" i="15"/>
  <c r="BH231" i="15"/>
  <c r="BG231" i="15"/>
  <c r="BF231" i="15"/>
  <c r="T231" i="15"/>
  <c r="R231" i="15"/>
  <c r="P231" i="15"/>
  <c r="BI227" i="15"/>
  <c r="BH227" i="15"/>
  <c r="BG227" i="15"/>
  <c r="BF227" i="15"/>
  <c r="T227" i="15"/>
  <c r="R227" i="15"/>
  <c r="P227" i="15"/>
  <c r="BI223" i="15"/>
  <c r="BH223" i="15"/>
  <c r="BG223" i="15"/>
  <c r="BF223" i="15"/>
  <c r="T223" i="15"/>
  <c r="R223" i="15"/>
  <c r="P223" i="15"/>
  <c r="BI219" i="15"/>
  <c r="BH219" i="15"/>
  <c r="BG219" i="15"/>
  <c r="BF219" i="15"/>
  <c r="T219" i="15"/>
  <c r="R219" i="15"/>
  <c r="P219" i="15"/>
  <c r="BI215" i="15"/>
  <c r="BH215" i="15"/>
  <c r="BG215" i="15"/>
  <c r="BF215" i="15"/>
  <c r="T215" i="15"/>
  <c r="R215" i="15"/>
  <c r="P215" i="15"/>
  <c r="BI211" i="15"/>
  <c r="BH211" i="15"/>
  <c r="BG211" i="15"/>
  <c r="BF211" i="15"/>
  <c r="T211" i="15"/>
  <c r="R211" i="15"/>
  <c r="P211" i="15"/>
  <c r="BI207" i="15"/>
  <c r="BH207" i="15"/>
  <c r="BG207" i="15"/>
  <c r="BF207" i="15"/>
  <c r="T207" i="15"/>
  <c r="R207" i="15"/>
  <c r="P207" i="15"/>
  <c r="BI203" i="15"/>
  <c r="BH203" i="15"/>
  <c r="BG203" i="15"/>
  <c r="BF203" i="15"/>
  <c r="T203" i="15"/>
  <c r="R203" i="15"/>
  <c r="P203" i="15"/>
  <c r="BI199" i="15"/>
  <c r="BH199" i="15"/>
  <c r="BG199" i="15"/>
  <c r="BF199" i="15"/>
  <c r="T199" i="15"/>
  <c r="R199" i="15"/>
  <c r="P199" i="15"/>
  <c r="BI195" i="15"/>
  <c r="BH195" i="15"/>
  <c r="BG195" i="15"/>
  <c r="BF195" i="15"/>
  <c r="T195" i="15"/>
  <c r="R195" i="15"/>
  <c r="P195" i="15"/>
  <c r="BI191" i="15"/>
  <c r="BH191" i="15"/>
  <c r="BG191" i="15"/>
  <c r="BF191" i="15"/>
  <c r="T191" i="15"/>
  <c r="R191" i="15"/>
  <c r="P191" i="15"/>
  <c r="BI187" i="15"/>
  <c r="BH187" i="15"/>
  <c r="BG187" i="15"/>
  <c r="BF187" i="15"/>
  <c r="T187" i="15"/>
  <c r="R187" i="15"/>
  <c r="P187" i="15"/>
  <c r="BI183" i="15"/>
  <c r="BH183" i="15"/>
  <c r="BG183" i="15"/>
  <c r="BF183" i="15"/>
  <c r="T183" i="15"/>
  <c r="R183" i="15"/>
  <c r="P183" i="15"/>
  <c r="BI179" i="15"/>
  <c r="BH179" i="15"/>
  <c r="BG179" i="15"/>
  <c r="BF179" i="15"/>
  <c r="T179" i="15"/>
  <c r="R179" i="15"/>
  <c r="P179" i="15"/>
  <c r="BI175" i="15"/>
  <c r="BH175" i="15"/>
  <c r="BG175" i="15"/>
  <c r="BF175" i="15"/>
  <c r="T175" i="15"/>
  <c r="R175" i="15"/>
  <c r="P175" i="15"/>
  <c r="BI171" i="15"/>
  <c r="BH171" i="15"/>
  <c r="BG171" i="15"/>
  <c r="BF171" i="15"/>
  <c r="T171" i="15"/>
  <c r="R171" i="15"/>
  <c r="P171" i="15"/>
  <c r="BI167" i="15"/>
  <c r="BH167" i="15"/>
  <c r="BG167" i="15"/>
  <c r="BF167" i="15"/>
  <c r="T167" i="15"/>
  <c r="R167" i="15"/>
  <c r="P167" i="15"/>
  <c r="BI163" i="15"/>
  <c r="BH163" i="15"/>
  <c r="BG163" i="15"/>
  <c r="BF163" i="15"/>
  <c r="T163" i="15"/>
  <c r="R163" i="15"/>
  <c r="P163" i="15"/>
  <c r="BI159" i="15"/>
  <c r="BH159" i="15"/>
  <c r="BG159" i="15"/>
  <c r="BF159" i="15"/>
  <c r="T159" i="15"/>
  <c r="R159" i="15"/>
  <c r="P159" i="15"/>
  <c r="BI155" i="15"/>
  <c r="BH155" i="15"/>
  <c r="BG155" i="15"/>
  <c r="BF155" i="15"/>
  <c r="T155" i="15"/>
  <c r="R155" i="15"/>
  <c r="P155" i="15"/>
  <c r="BI151" i="15"/>
  <c r="BH151" i="15"/>
  <c r="BG151" i="15"/>
  <c r="BF151" i="15"/>
  <c r="T151" i="15"/>
  <c r="R151" i="15"/>
  <c r="P151" i="15"/>
  <c r="BI147" i="15"/>
  <c r="BH147" i="15"/>
  <c r="BG147" i="15"/>
  <c r="BF147" i="15"/>
  <c r="T147" i="15"/>
  <c r="R147" i="15"/>
  <c r="P147" i="15"/>
  <c r="BI143" i="15"/>
  <c r="BH143" i="15"/>
  <c r="BG143" i="15"/>
  <c r="BF143" i="15"/>
  <c r="T143" i="15"/>
  <c r="R143" i="15"/>
  <c r="P143" i="15"/>
  <c r="BI139" i="15"/>
  <c r="BH139" i="15"/>
  <c r="BG139" i="15"/>
  <c r="BF139" i="15"/>
  <c r="T139" i="15"/>
  <c r="R139" i="15"/>
  <c r="P139" i="15"/>
  <c r="BI135" i="15"/>
  <c r="BH135" i="15"/>
  <c r="BG135" i="15"/>
  <c r="BF135" i="15"/>
  <c r="T135" i="15"/>
  <c r="R135" i="15"/>
  <c r="P135" i="15"/>
  <c r="BI131" i="15"/>
  <c r="BH131" i="15"/>
  <c r="BG131" i="15"/>
  <c r="BF131" i="15"/>
  <c r="T131" i="15"/>
  <c r="R131" i="15"/>
  <c r="P131" i="15"/>
  <c r="BI127" i="15"/>
  <c r="BH127" i="15"/>
  <c r="BG127" i="15"/>
  <c r="BF127" i="15"/>
  <c r="T127" i="15"/>
  <c r="R127" i="15"/>
  <c r="P127" i="15"/>
  <c r="BI123" i="15"/>
  <c r="BH123" i="15"/>
  <c r="BG123" i="15"/>
  <c r="BF123" i="15"/>
  <c r="T123" i="15"/>
  <c r="R123" i="15"/>
  <c r="P123" i="15"/>
  <c r="F114" i="15"/>
  <c r="E112" i="15"/>
  <c r="F89" i="15"/>
  <c r="E87" i="15"/>
  <c r="J24" i="15"/>
  <c r="E24" i="15"/>
  <c r="J117" i="15" s="1"/>
  <c r="J23" i="15"/>
  <c r="J21" i="15"/>
  <c r="E21" i="15"/>
  <c r="J91" i="15" s="1"/>
  <c r="J20" i="15"/>
  <c r="J18" i="15"/>
  <c r="E18" i="15"/>
  <c r="F117" i="15" s="1"/>
  <c r="J17" i="15"/>
  <c r="J15" i="15"/>
  <c r="E15" i="15"/>
  <c r="F116" i="15" s="1"/>
  <c r="J14" i="15"/>
  <c r="J12" i="15"/>
  <c r="J114" i="15"/>
  <c r="E7" i="15"/>
  <c r="E110" i="15"/>
  <c r="J37" i="14"/>
  <c r="J36" i="14"/>
  <c r="AY107" i="1" s="1"/>
  <c r="J35" i="14"/>
  <c r="AX107" i="1"/>
  <c r="BI232" i="14"/>
  <c r="BH232" i="14"/>
  <c r="BG232" i="14"/>
  <c r="BF232" i="14"/>
  <c r="T232" i="14"/>
  <c r="T231" i="14" s="1"/>
  <c r="R232" i="14"/>
  <c r="R231" i="14"/>
  <c r="P232" i="14"/>
  <c r="P231" i="14" s="1"/>
  <c r="BI227" i="14"/>
  <c r="BH227" i="14"/>
  <c r="BG227" i="14"/>
  <c r="BF227" i="14"/>
  <c r="T227" i="14"/>
  <c r="T226" i="14"/>
  <c r="R227" i="14"/>
  <c r="R226" i="14" s="1"/>
  <c r="P227" i="14"/>
  <c r="P226" i="14"/>
  <c r="BI222" i="14"/>
  <c r="BH222" i="14"/>
  <c r="BG222" i="14"/>
  <c r="BF222" i="14"/>
  <c r="T222" i="14"/>
  <c r="R222" i="14"/>
  <c r="P222" i="14"/>
  <c r="BI219" i="14"/>
  <c r="BH219" i="14"/>
  <c r="BG219" i="14"/>
  <c r="BF219" i="14"/>
  <c r="T219" i="14"/>
  <c r="R219" i="14"/>
  <c r="P219" i="14"/>
  <c r="BI216" i="14"/>
  <c r="BH216" i="14"/>
  <c r="BG216" i="14"/>
  <c r="BF216" i="14"/>
  <c r="T216" i="14"/>
  <c r="R216" i="14"/>
  <c r="P216" i="14"/>
  <c r="BI213" i="14"/>
  <c r="BH213" i="14"/>
  <c r="BG213" i="14"/>
  <c r="BF213" i="14"/>
  <c r="T213" i="14"/>
  <c r="R213" i="14"/>
  <c r="P213" i="14"/>
  <c r="BI210" i="14"/>
  <c r="BH210" i="14"/>
  <c r="BG210" i="14"/>
  <c r="BF210" i="14"/>
  <c r="T210" i="14"/>
  <c r="R210" i="14"/>
  <c r="P210" i="14"/>
  <c r="BI207" i="14"/>
  <c r="BH207" i="14"/>
  <c r="BG207" i="14"/>
  <c r="BF207" i="14"/>
  <c r="T207" i="14"/>
  <c r="R207" i="14"/>
  <c r="P207" i="14"/>
  <c r="BI204" i="14"/>
  <c r="BH204" i="14"/>
  <c r="BG204" i="14"/>
  <c r="BF204" i="14"/>
  <c r="T204" i="14"/>
  <c r="R204" i="14"/>
  <c r="P204" i="14"/>
  <c r="BI200" i="14"/>
  <c r="BH200" i="14"/>
  <c r="BG200" i="14"/>
  <c r="BF200" i="14"/>
  <c r="T200" i="14"/>
  <c r="R200" i="14"/>
  <c r="P200" i="14"/>
  <c r="BI197" i="14"/>
  <c r="BH197" i="14"/>
  <c r="BG197" i="14"/>
  <c r="BF197" i="14"/>
  <c r="T197" i="14"/>
  <c r="R197" i="14"/>
  <c r="P197" i="14"/>
  <c r="BI193" i="14"/>
  <c r="BH193" i="14"/>
  <c r="BG193" i="14"/>
  <c r="BF193" i="14"/>
  <c r="T193" i="14"/>
  <c r="R193" i="14"/>
  <c r="P193" i="14"/>
  <c r="BI189" i="14"/>
  <c r="BH189" i="14"/>
  <c r="BG189" i="14"/>
  <c r="BF189" i="14"/>
  <c r="T189" i="14"/>
  <c r="R189" i="14"/>
  <c r="P189" i="14"/>
  <c r="BI185" i="14"/>
  <c r="BH185" i="14"/>
  <c r="BG185" i="14"/>
  <c r="BF185" i="14"/>
  <c r="T185" i="14"/>
  <c r="R185" i="14"/>
  <c r="P185" i="14"/>
  <c r="BI182" i="14"/>
  <c r="BH182" i="14"/>
  <c r="BG182" i="14"/>
  <c r="BF182" i="14"/>
  <c r="T182" i="14"/>
  <c r="R182" i="14"/>
  <c r="P182" i="14"/>
  <c r="BI178" i="14"/>
  <c r="BH178" i="14"/>
  <c r="BG178" i="14"/>
  <c r="BF178" i="14"/>
  <c r="T178" i="14"/>
  <c r="R178" i="14"/>
  <c r="P178" i="14"/>
  <c r="BI168" i="14"/>
  <c r="BH168" i="14"/>
  <c r="BG168" i="14"/>
  <c r="BF168" i="14"/>
  <c r="T168" i="14"/>
  <c r="T167" i="14"/>
  <c r="R168" i="14"/>
  <c r="R167" i="14" s="1"/>
  <c r="P168" i="14"/>
  <c r="P167" i="14"/>
  <c r="BI163" i="14"/>
  <c r="BH163" i="14"/>
  <c r="BG163" i="14"/>
  <c r="BF163" i="14"/>
  <c r="T163" i="14"/>
  <c r="R163" i="14"/>
  <c r="P163" i="14"/>
  <c r="BI160" i="14"/>
  <c r="BH160" i="14"/>
  <c r="BG160" i="14"/>
  <c r="BF160" i="14"/>
  <c r="T160" i="14"/>
  <c r="R160" i="14"/>
  <c r="P160" i="14"/>
  <c r="BI157" i="14"/>
  <c r="BH157" i="14"/>
  <c r="BG157" i="14"/>
  <c r="BF157" i="14"/>
  <c r="T157" i="14"/>
  <c r="R157" i="14"/>
  <c r="P157" i="14"/>
  <c r="BI146" i="14"/>
  <c r="BH146" i="14"/>
  <c r="BG146" i="14"/>
  <c r="BF146" i="14"/>
  <c r="T146" i="14"/>
  <c r="R146" i="14"/>
  <c r="P146" i="14"/>
  <c r="BI142" i="14"/>
  <c r="BH142" i="14"/>
  <c r="BG142" i="14"/>
  <c r="BF142" i="14"/>
  <c r="T142" i="14"/>
  <c r="R142" i="14"/>
  <c r="P142" i="14"/>
  <c r="BI138" i="14"/>
  <c r="BH138" i="14"/>
  <c r="BG138" i="14"/>
  <c r="BF138" i="14"/>
  <c r="T138" i="14"/>
  <c r="R138" i="14"/>
  <c r="P138" i="14"/>
  <c r="BI134" i="14"/>
  <c r="BH134" i="14"/>
  <c r="BG134" i="14"/>
  <c r="BF134" i="14"/>
  <c r="T134" i="14"/>
  <c r="R134" i="14"/>
  <c r="P134" i="14"/>
  <c r="BI125" i="14"/>
  <c r="BH125" i="14"/>
  <c r="BG125" i="14"/>
  <c r="BF125" i="14"/>
  <c r="T125" i="14"/>
  <c r="R125" i="14"/>
  <c r="P125" i="14"/>
  <c r="F116" i="14"/>
  <c r="E114" i="14"/>
  <c r="F89" i="14"/>
  <c r="E87" i="14"/>
  <c r="J24" i="14"/>
  <c r="E24" i="14"/>
  <c r="J119" i="14" s="1"/>
  <c r="J23" i="14"/>
  <c r="J21" i="14"/>
  <c r="E21" i="14"/>
  <c r="J118" i="14" s="1"/>
  <c r="J20" i="14"/>
  <c r="J18" i="14"/>
  <c r="E18" i="14"/>
  <c r="F119" i="14" s="1"/>
  <c r="J17" i="14"/>
  <c r="J15" i="14"/>
  <c r="E15" i="14"/>
  <c r="F118" i="14" s="1"/>
  <c r="J14" i="14"/>
  <c r="J12" i="14"/>
  <c r="J89" i="14" s="1"/>
  <c r="E7" i="14"/>
  <c r="E112" i="14"/>
  <c r="J37" i="13"/>
  <c r="J36" i="13"/>
  <c r="AY106" i="1" s="1"/>
  <c r="J35" i="13"/>
  <c r="AX106" i="1"/>
  <c r="BI166" i="13"/>
  <c r="BH166" i="13"/>
  <c r="BG166" i="13"/>
  <c r="BF166" i="13"/>
  <c r="T166" i="13"/>
  <c r="T165" i="13" s="1"/>
  <c r="R166" i="13"/>
  <c r="R165" i="13"/>
  <c r="P166" i="13"/>
  <c r="P165" i="13" s="1"/>
  <c r="BI160" i="13"/>
  <c r="BH160" i="13"/>
  <c r="BG160" i="13"/>
  <c r="BF160" i="13"/>
  <c r="T160" i="13"/>
  <c r="R160" i="13"/>
  <c r="P160" i="13"/>
  <c r="BI157" i="13"/>
  <c r="BH157" i="13"/>
  <c r="BG157" i="13"/>
  <c r="BF157" i="13"/>
  <c r="T157" i="13"/>
  <c r="R157" i="13"/>
  <c r="P157" i="13"/>
  <c r="BI152" i="13"/>
  <c r="BH152" i="13"/>
  <c r="BG152" i="13"/>
  <c r="BF152" i="13"/>
  <c r="T152" i="13"/>
  <c r="R152" i="13"/>
  <c r="P152" i="13"/>
  <c r="BI149" i="13"/>
  <c r="BH149" i="13"/>
  <c r="BG149" i="13"/>
  <c r="BF149" i="13"/>
  <c r="T149" i="13"/>
  <c r="R149" i="13"/>
  <c r="P149" i="13"/>
  <c r="BI145" i="13"/>
  <c r="BH145" i="13"/>
  <c r="BG145" i="13"/>
  <c r="BF145" i="13"/>
  <c r="T145" i="13"/>
  <c r="R145" i="13"/>
  <c r="P145" i="13"/>
  <c r="BI140" i="13"/>
  <c r="BH140" i="13"/>
  <c r="BG140" i="13"/>
  <c r="BF140" i="13"/>
  <c r="T140" i="13"/>
  <c r="R140" i="13"/>
  <c r="P140" i="13"/>
  <c r="BI136" i="13"/>
  <c r="BH136" i="13"/>
  <c r="BG136" i="13"/>
  <c r="BF136" i="13"/>
  <c r="T136" i="13"/>
  <c r="R136" i="13"/>
  <c r="P136" i="13"/>
  <c r="BI132" i="13"/>
  <c r="BH132" i="13"/>
  <c r="BG132" i="13"/>
  <c r="BF132" i="13"/>
  <c r="T132" i="13"/>
  <c r="R132" i="13"/>
  <c r="P132" i="13"/>
  <c r="BI128" i="13"/>
  <c r="BH128" i="13"/>
  <c r="BG128" i="13"/>
  <c r="BF128" i="13"/>
  <c r="T128" i="13"/>
  <c r="R128" i="13"/>
  <c r="P128" i="13"/>
  <c r="BI124" i="13"/>
  <c r="BH124" i="13"/>
  <c r="BG124" i="13"/>
  <c r="BF124" i="13"/>
  <c r="T124" i="13"/>
  <c r="R124" i="13"/>
  <c r="P124" i="13"/>
  <c r="F115" i="13"/>
  <c r="E113" i="13"/>
  <c r="F89" i="13"/>
  <c r="E87" i="13"/>
  <c r="J24" i="13"/>
  <c r="E24" i="13"/>
  <c r="J118" i="13"/>
  <c r="J23" i="13"/>
  <c r="J21" i="13"/>
  <c r="E21" i="13"/>
  <c r="J117" i="13"/>
  <c r="J20" i="13"/>
  <c r="J18" i="13"/>
  <c r="E18" i="13"/>
  <c r="F118" i="13"/>
  <c r="J17" i="13"/>
  <c r="J15" i="13"/>
  <c r="E15" i="13"/>
  <c r="F91" i="13"/>
  <c r="J14" i="13"/>
  <c r="J12" i="13"/>
  <c r="J89" i="13" s="1"/>
  <c r="E7" i="13"/>
  <c r="E85" i="13"/>
  <c r="J37" i="12"/>
  <c r="J36" i="12"/>
  <c r="AY105" i="1"/>
  <c r="J35" i="12"/>
  <c r="AX105" i="1" s="1"/>
  <c r="BI400" i="12"/>
  <c r="BH400" i="12"/>
  <c r="BG400" i="12"/>
  <c r="BF400" i="12"/>
  <c r="T400" i="12"/>
  <c r="T399" i="12"/>
  <c r="R400" i="12"/>
  <c r="R399" i="12" s="1"/>
  <c r="P400" i="12"/>
  <c r="P399" i="12"/>
  <c r="BI395" i="12"/>
  <c r="BH395" i="12"/>
  <c r="BG395" i="12"/>
  <c r="BF395" i="12"/>
  <c r="T395" i="12"/>
  <c r="R395" i="12"/>
  <c r="P395" i="12"/>
  <c r="BI391" i="12"/>
  <c r="BH391" i="12"/>
  <c r="BG391" i="12"/>
  <c r="BF391" i="12"/>
  <c r="T391" i="12"/>
  <c r="R391" i="12"/>
  <c r="P391" i="12"/>
  <c r="BI387" i="12"/>
  <c r="BH387" i="12"/>
  <c r="BG387" i="12"/>
  <c r="BF387" i="12"/>
  <c r="T387" i="12"/>
  <c r="R387" i="12"/>
  <c r="P387" i="12"/>
  <c r="BI383" i="12"/>
  <c r="BH383" i="12"/>
  <c r="BG383" i="12"/>
  <c r="BF383" i="12"/>
  <c r="T383" i="12"/>
  <c r="R383" i="12"/>
  <c r="P383" i="12"/>
  <c r="BI375" i="12"/>
  <c r="BH375" i="12"/>
  <c r="BG375" i="12"/>
  <c r="BF375" i="12"/>
  <c r="T375" i="12"/>
  <c r="R375" i="12"/>
  <c r="P375" i="12"/>
  <c r="BI371" i="12"/>
  <c r="BH371" i="12"/>
  <c r="BG371" i="12"/>
  <c r="BF371" i="12"/>
  <c r="T371" i="12"/>
  <c r="R371" i="12"/>
  <c r="P371" i="12"/>
  <c r="BI365" i="12"/>
  <c r="BH365" i="12"/>
  <c r="BG365" i="12"/>
  <c r="BF365" i="12"/>
  <c r="T365" i="12"/>
  <c r="R365" i="12"/>
  <c r="P365" i="12"/>
  <c r="BI359" i="12"/>
  <c r="BH359" i="12"/>
  <c r="BG359" i="12"/>
  <c r="BF359" i="12"/>
  <c r="T359" i="12"/>
  <c r="R359" i="12"/>
  <c r="P359" i="12"/>
  <c r="BI354" i="12"/>
  <c r="BH354" i="12"/>
  <c r="BG354" i="12"/>
  <c r="BF354" i="12"/>
  <c r="T354" i="12"/>
  <c r="R354" i="12"/>
  <c r="P354" i="12"/>
  <c r="BI349" i="12"/>
  <c r="BH349" i="12"/>
  <c r="BG349" i="12"/>
  <c r="BF349" i="12"/>
  <c r="T349" i="12"/>
  <c r="R349" i="12"/>
  <c r="P349" i="12"/>
  <c r="BI345" i="12"/>
  <c r="BH345" i="12"/>
  <c r="BG345" i="12"/>
  <c r="BF345" i="12"/>
  <c r="T345" i="12"/>
  <c r="R345" i="12"/>
  <c r="P345" i="12"/>
  <c r="BI341" i="12"/>
  <c r="BH341" i="12"/>
  <c r="BG341" i="12"/>
  <c r="BF341" i="12"/>
  <c r="T341" i="12"/>
  <c r="R341" i="12"/>
  <c r="P341" i="12"/>
  <c r="BI335" i="12"/>
  <c r="BH335" i="12"/>
  <c r="BG335" i="12"/>
  <c r="BF335" i="12"/>
  <c r="T335" i="12"/>
  <c r="R335" i="12"/>
  <c r="P335" i="12"/>
  <c r="BI331" i="12"/>
  <c r="BH331" i="12"/>
  <c r="BG331" i="12"/>
  <c r="BF331" i="12"/>
  <c r="T331" i="12"/>
  <c r="R331" i="12"/>
  <c r="P331" i="12"/>
  <c r="BI326" i="12"/>
  <c r="BH326" i="12"/>
  <c r="BG326" i="12"/>
  <c r="BF326" i="12"/>
  <c r="T326" i="12"/>
  <c r="R326" i="12"/>
  <c r="P326" i="12"/>
  <c r="BI323" i="12"/>
  <c r="BH323" i="12"/>
  <c r="BG323" i="12"/>
  <c r="BF323" i="12"/>
  <c r="T323" i="12"/>
  <c r="R323" i="12"/>
  <c r="P323" i="12"/>
  <c r="BI320" i="12"/>
  <c r="BH320" i="12"/>
  <c r="BG320" i="12"/>
  <c r="BF320" i="12"/>
  <c r="T320" i="12"/>
  <c r="R320" i="12"/>
  <c r="P320" i="12"/>
  <c r="BI315" i="12"/>
  <c r="BH315" i="12"/>
  <c r="BG315" i="12"/>
  <c r="BF315" i="12"/>
  <c r="T315" i="12"/>
  <c r="R315" i="12"/>
  <c r="P315" i="12"/>
  <c r="BI310" i="12"/>
  <c r="BH310" i="12"/>
  <c r="BG310" i="12"/>
  <c r="BF310" i="12"/>
  <c r="T310" i="12"/>
  <c r="R310" i="12"/>
  <c r="P310" i="12"/>
  <c r="BI305" i="12"/>
  <c r="BH305" i="12"/>
  <c r="BG305" i="12"/>
  <c r="BF305" i="12"/>
  <c r="T305" i="12"/>
  <c r="R305" i="12"/>
  <c r="P305" i="12"/>
  <c r="BI299" i="12"/>
  <c r="BH299" i="12"/>
  <c r="BG299" i="12"/>
  <c r="BF299" i="12"/>
  <c r="T299" i="12"/>
  <c r="R299" i="12"/>
  <c r="P299" i="12"/>
  <c r="BI296" i="12"/>
  <c r="BH296" i="12"/>
  <c r="BG296" i="12"/>
  <c r="BF296" i="12"/>
  <c r="T296" i="12"/>
  <c r="R296" i="12"/>
  <c r="P296" i="12"/>
  <c r="BI293" i="12"/>
  <c r="BH293" i="12"/>
  <c r="BG293" i="12"/>
  <c r="BF293" i="12"/>
  <c r="T293" i="12"/>
  <c r="R293" i="12"/>
  <c r="P293" i="12"/>
  <c r="BI290" i="12"/>
  <c r="BH290" i="12"/>
  <c r="BG290" i="12"/>
  <c r="BF290" i="12"/>
  <c r="T290" i="12"/>
  <c r="R290" i="12"/>
  <c r="P290" i="12"/>
  <c r="BI287" i="12"/>
  <c r="BH287" i="12"/>
  <c r="BG287" i="12"/>
  <c r="BF287" i="12"/>
  <c r="T287" i="12"/>
  <c r="R287" i="12"/>
  <c r="P287" i="12"/>
  <c r="BI282" i="12"/>
  <c r="BH282" i="12"/>
  <c r="BG282" i="12"/>
  <c r="BF282" i="12"/>
  <c r="T282" i="12"/>
  <c r="R282" i="12"/>
  <c r="P282" i="12"/>
  <c r="BI277" i="12"/>
  <c r="BH277" i="12"/>
  <c r="BG277" i="12"/>
  <c r="BF277" i="12"/>
  <c r="T277" i="12"/>
  <c r="R277" i="12"/>
  <c r="P277" i="12"/>
  <c r="BI271" i="12"/>
  <c r="BH271" i="12"/>
  <c r="BG271" i="12"/>
  <c r="BF271" i="12"/>
  <c r="T271" i="12"/>
  <c r="T270" i="12" s="1"/>
  <c r="R271" i="12"/>
  <c r="R270" i="12"/>
  <c r="P271" i="12"/>
  <c r="P270" i="12" s="1"/>
  <c r="BI264" i="12"/>
  <c r="BH264" i="12"/>
  <c r="BG264" i="12"/>
  <c r="BF264" i="12"/>
  <c r="T264" i="12"/>
  <c r="R264" i="12"/>
  <c r="P264" i="12"/>
  <c r="BI261" i="12"/>
  <c r="BH261" i="12"/>
  <c r="BG261" i="12"/>
  <c r="BF261" i="12"/>
  <c r="T261" i="12"/>
  <c r="R261" i="12"/>
  <c r="P261" i="12"/>
  <c r="BI256" i="12"/>
  <c r="BH256" i="12"/>
  <c r="BG256" i="12"/>
  <c r="BF256" i="12"/>
  <c r="T256" i="12"/>
  <c r="R256" i="12"/>
  <c r="P256" i="12"/>
  <c r="BI252" i="12"/>
  <c r="BH252" i="12"/>
  <c r="BG252" i="12"/>
  <c r="BF252" i="12"/>
  <c r="T252" i="12"/>
  <c r="R252" i="12"/>
  <c r="P252" i="12"/>
  <c r="BI249" i="12"/>
  <c r="BH249" i="12"/>
  <c r="BG249" i="12"/>
  <c r="BF249" i="12"/>
  <c r="T249" i="12"/>
  <c r="R249" i="12"/>
  <c r="P249" i="12"/>
  <c r="BI246" i="12"/>
  <c r="BH246" i="12"/>
  <c r="BG246" i="12"/>
  <c r="BF246" i="12"/>
  <c r="T246" i="12"/>
  <c r="R246" i="12"/>
  <c r="P246" i="12"/>
  <c r="BI241" i="12"/>
  <c r="BH241" i="12"/>
  <c r="BG241" i="12"/>
  <c r="BF241" i="12"/>
  <c r="T241" i="12"/>
  <c r="R241" i="12"/>
  <c r="P241" i="12"/>
  <c r="BI237" i="12"/>
  <c r="BH237" i="12"/>
  <c r="BG237" i="12"/>
  <c r="BF237" i="12"/>
  <c r="T237" i="12"/>
  <c r="R237" i="12"/>
  <c r="P237" i="12"/>
  <c r="BI233" i="12"/>
  <c r="BH233" i="12"/>
  <c r="BG233" i="12"/>
  <c r="BF233" i="12"/>
  <c r="T233" i="12"/>
  <c r="R233" i="12"/>
  <c r="P233" i="12"/>
  <c r="BI229" i="12"/>
  <c r="BH229" i="12"/>
  <c r="BG229" i="12"/>
  <c r="BF229" i="12"/>
  <c r="T229" i="12"/>
  <c r="R229" i="12"/>
  <c r="P229" i="12"/>
  <c r="BI225" i="12"/>
  <c r="BH225" i="12"/>
  <c r="BG225" i="12"/>
  <c r="BF225" i="12"/>
  <c r="T225" i="12"/>
  <c r="R225" i="12"/>
  <c r="P225" i="12"/>
  <c r="BI220" i="12"/>
  <c r="BH220" i="12"/>
  <c r="BG220" i="12"/>
  <c r="BF220" i="12"/>
  <c r="T220" i="12"/>
  <c r="R220" i="12"/>
  <c r="P220" i="12"/>
  <c r="BI216" i="12"/>
  <c r="BH216" i="12"/>
  <c r="BG216" i="12"/>
  <c r="BF216" i="12"/>
  <c r="T216" i="12"/>
  <c r="R216" i="12"/>
  <c r="P216" i="12"/>
  <c r="BI212" i="12"/>
  <c r="BH212" i="12"/>
  <c r="BG212" i="12"/>
  <c r="BF212" i="12"/>
  <c r="T212" i="12"/>
  <c r="R212" i="12"/>
  <c r="P212" i="12"/>
  <c r="BI206" i="12"/>
  <c r="BH206" i="12"/>
  <c r="BG206" i="12"/>
  <c r="BF206" i="12"/>
  <c r="T206" i="12"/>
  <c r="R206" i="12"/>
  <c r="P206" i="12"/>
  <c r="BI200" i="12"/>
  <c r="BH200" i="12"/>
  <c r="BG200" i="12"/>
  <c r="BF200" i="12"/>
  <c r="T200" i="12"/>
  <c r="R200" i="12"/>
  <c r="P200" i="12"/>
  <c r="BI196" i="12"/>
  <c r="BH196" i="12"/>
  <c r="BG196" i="12"/>
  <c r="BF196" i="12"/>
  <c r="T196" i="12"/>
  <c r="R196" i="12"/>
  <c r="P196" i="12"/>
  <c r="BI188" i="12"/>
  <c r="BH188" i="12"/>
  <c r="BG188" i="12"/>
  <c r="BF188" i="12"/>
  <c r="T188" i="12"/>
  <c r="R188" i="12"/>
  <c r="P188" i="12"/>
  <c r="BI184" i="12"/>
  <c r="BH184" i="12"/>
  <c r="BG184" i="12"/>
  <c r="BF184" i="12"/>
  <c r="T184" i="12"/>
  <c r="R184" i="12"/>
  <c r="P184" i="12"/>
  <c r="BI179" i="12"/>
  <c r="BH179" i="12"/>
  <c r="BG179" i="12"/>
  <c r="BF179" i="12"/>
  <c r="T179" i="12"/>
  <c r="R179" i="12"/>
  <c r="P179" i="12"/>
  <c r="BI175" i="12"/>
  <c r="BH175" i="12"/>
  <c r="BG175" i="12"/>
  <c r="BF175" i="12"/>
  <c r="T175" i="12"/>
  <c r="R175" i="12"/>
  <c r="P175" i="12"/>
  <c r="BI171" i="12"/>
  <c r="BH171" i="12"/>
  <c r="BG171" i="12"/>
  <c r="BF171" i="12"/>
  <c r="T171" i="12"/>
  <c r="R171" i="12"/>
  <c r="P171" i="12"/>
  <c r="BI163" i="12"/>
  <c r="BH163" i="12"/>
  <c r="BG163" i="12"/>
  <c r="BF163" i="12"/>
  <c r="T163" i="12"/>
  <c r="R163" i="12"/>
  <c r="P163" i="12"/>
  <c r="BI159" i="12"/>
  <c r="BH159" i="12"/>
  <c r="BG159" i="12"/>
  <c r="BF159" i="12"/>
  <c r="T159" i="12"/>
  <c r="R159" i="12"/>
  <c r="P159" i="12"/>
  <c r="BI154" i="12"/>
  <c r="BH154" i="12"/>
  <c r="BG154" i="12"/>
  <c r="BF154" i="12"/>
  <c r="T154" i="12"/>
  <c r="R154" i="12"/>
  <c r="P154" i="12"/>
  <c r="BI149" i="12"/>
  <c r="BH149" i="12"/>
  <c r="BG149" i="12"/>
  <c r="BF149" i="12"/>
  <c r="T149" i="12"/>
  <c r="R149" i="12"/>
  <c r="P149" i="12"/>
  <c r="BI144" i="12"/>
  <c r="BH144" i="12"/>
  <c r="BG144" i="12"/>
  <c r="BF144" i="12"/>
  <c r="T144" i="12"/>
  <c r="R144" i="12"/>
  <c r="P144" i="12"/>
  <c r="BI136" i="12"/>
  <c r="BH136" i="12"/>
  <c r="BG136" i="12"/>
  <c r="BF136" i="12"/>
  <c r="T136" i="12"/>
  <c r="R136" i="12"/>
  <c r="P136" i="12"/>
  <c r="BI132" i="12"/>
  <c r="BH132" i="12"/>
  <c r="BG132" i="12"/>
  <c r="BF132" i="12"/>
  <c r="T132" i="12"/>
  <c r="R132" i="12"/>
  <c r="P132" i="12"/>
  <c r="BI126" i="12"/>
  <c r="BH126" i="12"/>
  <c r="BG126" i="12"/>
  <c r="BF126" i="12"/>
  <c r="T126" i="12"/>
  <c r="R126" i="12"/>
  <c r="P126" i="12"/>
  <c r="F117" i="12"/>
  <c r="E115" i="12"/>
  <c r="F89" i="12"/>
  <c r="E87" i="12"/>
  <c r="J24" i="12"/>
  <c r="E24" i="12"/>
  <c r="J120" i="12"/>
  <c r="J23" i="12"/>
  <c r="J21" i="12"/>
  <c r="E21" i="12"/>
  <c r="J119" i="12"/>
  <c r="J20" i="12"/>
  <c r="J18" i="12"/>
  <c r="E18" i="12"/>
  <c r="F120" i="12"/>
  <c r="J17" i="12"/>
  <c r="J15" i="12"/>
  <c r="E15" i="12"/>
  <c r="F91" i="12"/>
  <c r="J14" i="12"/>
  <c r="J12" i="12"/>
  <c r="J89" i="12" s="1"/>
  <c r="E7" i="12"/>
  <c r="E85" i="12"/>
  <c r="J37" i="11"/>
  <c r="J36" i="11"/>
  <c r="AY104" i="1"/>
  <c r="J35" i="11"/>
  <c r="AX104" i="1" s="1"/>
  <c r="BI160" i="11"/>
  <c r="BH160" i="11"/>
  <c r="BG160" i="11"/>
  <c r="BF160" i="11"/>
  <c r="T160" i="11"/>
  <c r="T159" i="11"/>
  <c r="R160" i="11"/>
  <c r="R159" i="11" s="1"/>
  <c r="P160" i="11"/>
  <c r="P159" i="11"/>
  <c r="BI155" i="11"/>
  <c r="BH155" i="11"/>
  <c r="BG155" i="11"/>
  <c r="BF155" i="11"/>
  <c r="T155" i="11"/>
  <c r="R155" i="11"/>
  <c r="P155" i="11"/>
  <c r="BI152" i="11"/>
  <c r="BH152" i="11"/>
  <c r="BG152" i="11"/>
  <c r="BF152" i="11"/>
  <c r="T152" i="11"/>
  <c r="R152" i="11"/>
  <c r="P152" i="11"/>
  <c r="BI149" i="11"/>
  <c r="BH149" i="11"/>
  <c r="BG149" i="11"/>
  <c r="BF149" i="11"/>
  <c r="T149" i="11"/>
  <c r="R149" i="11"/>
  <c r="P149" i="11"/>
  <c r="BI146" i="11"/>
  <c r="BH146" i="11"/>
  <c r="BG146" i="11"/>
  <c r="BF146" i="11"/>
  <c r="T146" i="11"/>
  <c r="R146" i="11"/>
  <c r="P146" i="11"/>
  <c r="BI143" i="11"/>
  <c r="BH143" i="11"/>
  <c r="BG143" i="11"/>
  <c r="BF143" i="11"/>
  <c r="T143" i="11"/>
  <c r="R143" i="11"/>
  <c r="P143" i="11"/>
  <c r="BI140" i="11"/>
  <c r="BH140" i="11"/>
  <c r="BG140" i="11"/>
  <c r="BF140" i="11"/>
  <c r="T140" i="11"/>
  <c r="R140" i="11"/>
  <c r="P140" i="11"/>
  <c r="BI137" i="11"/>
  <c r="BH137" i="11"/>
  <c r="BG137" i="11"/>
  <c r="BF137" i="11"/>
  <c r="T137" i="11"/>
  <c r="R137" i="11"/>
  <c r="P137" i="11"/>
  <c r="BI133" i="11"/>
  <c r="BH133" i="11"/>
  <c r="BG133" i="11"/>
  <c r="BF133" i="11"/>
  <c r="T133" i="11"/>
  <c r="R133" i="11"/>
  <c r="P133" i="11"/>
  <c r="BI129" i="11"/>
  <c r="BH129" i="11"/>
  <c r="BG129" i="11"/>
  <c r="BF129" i="11"/>
  <c r="T129" i="11"/>
  <c r="R129" i="11"/>
  <c r="P129" i="11"/>
  <c r="BI126" i="11"/>
  <c r="BH126" i="11"/>
  <c r="BG126" i="11"/>
  <c r="BF126" i="11"/>
  <c r="T126" i="11"/>
  <c r="R126" i="11"/>
  <c r="P126" i="11"/>
  <c r="BI122" i="11"/>
  <c r="BH122" i="11"/>
  <c r="BG122" i="11"/>
  <c r="BF122" i="11"/>
  <c r="T122" i="11"/>
  <c r="R122" i="11"/>
  <c r="P122" i="11"/>
  <c r="F113" i="11"/>
  <c r="E111" i="11"/>
  <c r="F89" i="11"/>
  <c r="E87" i="11"/>
  <c r="J24" i="11"/>
  <c r="E24" i="11"/>
  <c r="J92" i="11"/>
  <c r="J23" i="11"/>
  <c r="J21" i="11"/>
  <c r="E21" i="11"/>
  <c r="J91" i="11"/>
  <c r="J20" i="11"/>
  <c r="J18" i="11"/>
  <c r="E18" i="11"/>
  <c r="F116" i="11"/>
  <c r="J17" i="11"/>
  <c r="J15" i="11"/>
  <c r="E15" i="11"/>
  <c r="F115" i="11"/>
  <c r="J14" i="11"/>
  <c r="J12" i="11"/>
  <c r="J89" i="11" s="1"/>
  <c r="E7" i="11"/>
  <c r="E109" i="11"/>
  <c r="J324" i="10"/>
  <c r="J37" i="10"/>
  <c r="J36" i="10"/>
  <c r="AY103" i="1"/>
  <c r="J35" i="10"/>
  <c r="AX103" i="1" s="1"/>
  <c r="BI326" i="10"/>
  <c r="BH326" i="10"/>
  <c r="BG326" i="10"/>
  <c r="BF326" i="10"/>
  <c r="T326" i="10"/>
  <c r="T325" i="10"/>
  <c r="R326" i="10"/>
  <c r="R325" i="10" s="1"/>
  <c r="P326" i="10"/>
  <c r="P325" i="10"/>
  <c r="J99" i="10"/>
  <c r="BI321" i="10"/>
  <c r="BH321" i="10"/>
  <c r="BG321" i="10"/>
  <c r="BF321" i="10"/>
  <c r="T321" i="10"/>
  <c r="R321" i="10"/>
  <c r="P321" i="10"/>
  <c r="BI317" i="10"/>
  <c r="BH317" i="10"/>
  <c r="BG317" i="10"/>
  <c r="BF317" i="10"/>
  <c r="T317" i="10"/>
  <c r="R317" i="10"/>
  <c r="P317" i="10"/>
  <c r="BI313" i="10"/>
  <c r="BH313" i="10"/>
  <c r="BG313" i="10"/>
  <c r="BF313" i="10"/>
  <c r="T313" i="10"/>
  <c r="R313" i="10"/>
  <c r="P313" i="10"/>
  <c r="BI309" i="10"/>
  <c r="BH309" i="10"/>
  <c r="BG309" i="10"/>
  <c r="BF309" i="10"/>
  <c r="T309" i="10"/>
  <c r="R309" i="10"/>
  <c r="P309" i="10"/>
  <c r="BI306" i="10"/>
  <c r="BH306" i="10"/>
  <c r="BG306" i="10"/>
  <c r="BF306" i="10"/>
  <c r="T306" i="10"/>
  <c r="R306" i="10"/>
  <c r="P306" i="10"/>
  <c r="BI302" i="10"/>
  <c r="BH302" i="10"/>
  <c r="BG302" i="10"/>
  <c r="BF302" i="10"/>
  <c r="T302" i="10"/>
  <c r="R302" i="10"/>
  <c r="P302" i="10"/>
  <c r="BI299" i="10"/>
  <c r="BH299" i="10"/>
  <c r="BG299" i="10"/>
  <c r="BF299" i="10"/>
  <c r="T299" i="10"/>
  <c r="R299" i="10"/>
  <c r="P299" i="10"/>
  <c r="BI295" i="10"/>
  <c r="BH295" i="10"/>
  <c r="BG295" i="10"/>
  <c r="BF295" i="10"/>
  <c r="T295" i="10"/>
  <c r="R295" i="10"/>
  <c r="P295" i="10"/>
  <c r="BI292" i="10"/>
  <c r="BH292" i="10"/>
  <c r="BG292" i="10"/>
  <c r="BF292" i="10"/>
  <c r="T292" i="10"/>
  <c r="R292" i="10"/>
  <c r="P292" i="10"/>
  <c r="BI288" i="10"/>
  <c r="BH288" i="10"/>
  <c r="BG288" i="10"/>
  <c r="BF288" i="10"/>
  <c r="T288" i="10"/>
  <c r="R288" i="10"/>
  <c r="P288" i="10"/>
  <c r="BI284" i="10"/>
  <c r="BH284" i="10"/>
  <c r="BG284" i="10"/>
  <c r="BF284" i="10"/>
  <c r="T284" i="10"/>
  <c r="R284" i="10"/>
  <c r="P284" i="10"/>
  <c r="BI280" i="10"/>
  <c r="BH280" i="10"/>
  <c r="BG280" i="10"/>
  <c r="BF280" i="10"/>
  <c r="T280" i="10"/>
  <c r="R280" i="10"/>
  <c r="P280" i="10"/>
  <c r="BI275" i="10"/>
  <c r="BH275" i="10"/>
  <c r="BG275" i="10"/>
  <c r="BF275" i="10"/>
  <c r="T275" i="10"/>
  <c r="R275" i="10"/>
  <c r="P275" i="10"/>
  <c r="BI271" i="10"/>
  <c r="BH271" i="10"/>
  <c r="BG271" i="10"/>
  <c r="BF271" i="10"/>
  <c r="T271" i="10"/>
  <c r="R271" i="10"/>
  <c r="P271" i="10"/>
  <c r="BI267" i="10"/>
  <c r="BH267" i="10"/>
  <c r="BG267" i="10"/>
  <c r="BF267" i="10"/>
  <c r="T267" i="10"/>
  <c r="R267" i="10"/>
  <c r="P267" i="10"/>
  <c r="BI263" i="10"/>
  <c r="BH263" i="10"/>
  <c r="BG263" i="10"/>
  <c r="BF263" i="10"/>
  <c r="T263" i="10"/>
  <c r="R263" i="10"/>
  <c r="P263" i="10"/>
  <c r="BI259" i="10"/>
  <c r="BH259" i="10"/>
  <c r="BG259" i="10"/>
  <c r="BF259" i="10"/>
  <c r="T259" i="10"/>
  <c r="R259" i="10"/>
  <c r="P259" i="10"/>
  <c r="BI255" i="10"/>
  <c r="BH255" i="10"/>
  <c r="BG255" i="10"/>
  <c r="BF255" i="10"/>
  <c r="T255" i="10"/>
  <c r="R255" i="10"/>
  <c r="P255" i="10"/>
  <c r="BI251" i="10"/>
  <c r="BH251" i="10"/>
  <c r="BG251" i="10"/>
  <c r="BF251" i="10"/>
  <c r="T251" i="10"/>
  <c r="R251" i="10"/>
  <c r="P251" i="10"/>
  <c r="BI247" i="10"/>
  <c r="BH247" i="10"/>
  <c r="BG247" i="10"/>
  <c r="BF247" i="10"/>
  <c r="T247" i="10"/>
  <c r="R247" i="10"/>
  <c r="P247" i="10"/>
  <c r="BI243" i="10"/>
  <c r="BH243" i="10"/>
  <c r="BG243" i="10"/>
  <c r="BF243" i="10"/>
  <c r="T243" i="10"/>
  <c r="R243" i="10"/>
  <c r="P243" i="10"/>
  <c r="BI239" i="10"/>
  <c r="BH239" i="10"/>
  <c r="BG239" i="10"/>
  <c r="BF239" i="10"/>
  <c r="T239" i="10"/>
  <c r="R239" i="10"/>
  <c r="P239" i="10"/>
  <c r="BI235" i="10"/>
  <c r="BH235" i="10"/>
  <c r="BG235" i="10"/>
  <c r="BF235" i="10"/>
  <c r="T235" i="10"/>
  <c r="R235" i="10"/>
  <c r="P235" i="10"/>
  <c r="BI231" i="10"/>
  <c r="BH231" i="10"/>
  <c r="BG231" i="10"/>
  <c r="BF231" i="10"/>
  <c r="T231" i="10"/>
  <c r="R231" i="10"/>
  <c r="P231" i="10"/>
  <c r="BI227" i="10"/>
  <c r="BH227" i="10"/>
  <c r="BG227" i="10"/>
  <c r="BF227" i="10"/>
  <c r="T227" i="10"/>
  <c r="R227" i="10"/>
  <c r="P227" i="10"/>
  <c r="BI223" i="10"/>
  <c r="BH223" i="10"/>
  <c r="BG223" i="10"/>
  <c r="BF223" i="10"/>
  <c r="T223" i="10"/>
  <c r="R223" i="10"/>
  <c r="P223" i="10"/>
  <c r="BI219" i="10"/>
  <c r="BH219" i="10"/>
  <c r="BG219" i="10"/>
  <c r="BF219" i="10"/>
  <c r="T219" i="10"/>
  <c r="R219" i="10"/>
  <c r="P219" i="10"/>
  <c r="BI215" i="10"/>
  <c r="BH215" i="10"/>
  <c r="BG215" i="10"/>
  <c r="BF215" i="10"/>
  <c r="T215" i="10"/>
  <c r="R215" i="10"/>
  <c r="P215" i="10"/>
  <c r="BI211" i="10"/>
  <c r="BH211" i="10"/>
  <c r="BG211" i="10"/>
  <c r="BF211" i="10"/>
  <c r="T211" i="10"/>
  <c r="R211" i="10"/>
  <c r="P211" i="10"/>
  <c r="BI207" i="10"/>
  <c r="BH207" i="10"/>
  <c r="BG207" i="10"/>
  <c r="BF207" i="10"/>
  <c r="T207" i="10"/>
  <c r="R207" i="10"/>
  <c r="P207" i="10"/>
  <c r="BI203" i="10"/>
  <c r="BH203" i="10"/>
  <c r="BG203" i="10"/>
  <c r="BF203" i="10"/>
  <c r="T203" i="10"/>
  <c r="R203" i="10"/>
  <c r="P203" i="10"/>
  <c r="BI199" i="10"/>
  <c r="BH199" i="10"/>
  <c r="BG199" i="10"/>
  <c r="BF199" i="10"/>
  <c r="T199" i="10"/>
  <c r="R199" i="10"/>
  <c r="P199" i="10"/>
  <c r="BI195" i="10"/>
  <c r="BH195" i="10"/>
  <c r="BG195" i="10"/>
  <c r="BF195" i="10"/>
  <c r="T195" i="10"/>
  <c r="R195" i="10"/>
  <c r="P195" i="10"/>
  <c r="BI191" i="10"/>
  <c r="BH191" i="10"/>
  <c r="BG191" i="10"/>
  <c r="BF191" i="10"/>
  <c r="T191" i="10"/>
  <c r="R191" i="10"/>
  <c r="P191" i="10"/>
  <c r="BI187" i="10"/>
  <c r="BH187" i="10"/>
  <c r="BG187" i="10"/>
  <c r="BF187" i="10"/>
  <c r="T187" i="10"/>
  <c r="R187" i="10"/>
  <c r="P187" i="10"/>
  <c r="BI183" i="10"/>
  <c r="BH183" i="10"/>
  <c r="BG183" i="10"/>
  <c r="BF183" i="10"/>
  <c r="T183" i="10"/>
  <c r="R183" i="10"/>
  <c r="P183" i="10"/>
  <c r="BI179" i="10"/>
  <c r="BH179" i="10"/>
  <c r="BG179" i="10"/>
  <c r="BF179" i="10"/>
  <c r="T179" i="10"/>
  <c r="R179" i="10"/>
  <c r="P179" i="10"/>
  <c r="BI175" i="10"/>
  <c r="BH175" i="10"/>
  <c r="BG175" i="10"/>
  <c r="BF175" i="10"/>
  <c r="T175" i="10"/>
  <c r="R175" i="10"/>
  <c r="P175" i="10"/>
  <c r="BI171" i="10"/>
  <c r="BH171" i="10"/>
  <c r="BG171" i="10"/>
  <c r="BF171" i="10"/>
  <c r="T171" i="10"/>
  <c r="R171" i="10"/>
  <c r="P171" i="10"/>
  <c r="BI167" i="10"/>
  <c r="BH167" i="10"/>
  <c r="BG167" i="10"/>
  <c r="BF167" i="10"/>
  <c r="T167" i="10"/>
  <c r="R167" i="10"/>
  <c r="P167" i="10"/>
  <c r="BI163" i="10"/>
  <c r="BH163" i="10"/>
  <c r="BG163" i="10"/>
  <c r="BF163" i="10"/>
  <c r="T163" i="10"/>
  <c r="R163" i="10"/>
  <c r="P163" i="10"/>
  <c r="BI159" i="10"/>
  <c r="BH159" i="10"/>
  <c r="BG159" i="10"/>
  <c r="BF159" i="10"/>
  <c r="T159" i="10"/>
  <c r="R159" i="10"/>
  <c r="P159" i="10"/>
  <c r="BI155" i="10"/>
  <c r="BH155" i="10"/>
  <c r="BG155" i="10"/>
  <c r="BF155" i="10"/>
  <c r="T155" i="10"/>
  <c r="R155" i="10"/>
  <c r="P155" i="10"/>
  <c r="BI151" i="10"/>
  <c r="BH151" i="10"/>
  <c r="BG151" i="10"/>
  <c r="BF151" i="10"/>
  <c r="T151" i="10"/>
  <c r="R151" i="10"/>
  <c r="P151" i="10"/>
  <c r="BI147" i="10"/>
  <c r="BH147" i="10"/>
  <c r="BG147" i="10"/>
  <c r="BF147" i="10"/>
  <c r="T147" i="10"/>
  <c r="R147" i="10"/>
  <c r="P147" i="10"/>
  <c r="BI143" i="10"/>
  <c r="BH143" i="10"/>
  <c r="BG143" i="10"/>
  <c r="BF143" i="10"/>
  <c r="T143" i="10"/>
  <c r="R143" i="10"/>
  <c r="P143" i="10"/>
  <c r="BI139" i="10"/>
  <c r="BH139" i="10"/>
  <c r="BG139" i="10"/>
  <c r="BF139" i="10"/>
  <c r="T139" i="10"/>
  <c r="R139" i="10"/>
  <c r="P139" i="10"/>
  <c r="BI135" i="10"/>
  <c r="BH135" i="10"/>
  <c r="BG135" i="10"/>
  <c r="BF135" i="10"/>
  <c r="T135" i="10"/>
  <c r="R135" i="10"/>
  <c r="P135" i="10"/>
  <c r="BI131" i="10"/>
  <c r="BH131" i="10"/>
  <c r="BG131" i="10"/>
  <c r="BF131" i="10"/>
  <c r="T131" i="10"/>
  <c r="R131" i="10"/>
  <c r="P131" i="10"/>
  <c r="BI127" i="10"/>
  <c r="BH127" i="10"/>
  <c r="BG127" i="10"/>
  <c r="BF127" i="10"/>
  <c r="T127" i="10"/>
  <c r="R127" i="10"/>
  <c r="P127" i="10"/>
  <c r="BI123" i="10"/>
  <c r="BH123" i="10"/>
  <c r="BG123" i="10"/>
  <c r="BF123" i="10"/>
  <c r="T123" i="10"/>
  <c r="R123" i="10"/>
  <c r="P123" i="10"/>
  <c r="F114" i="10"/>
  <c r="E112" i="10"/>
  <c r="F89" i="10"/>
  <c r="E87" i="10"/>
  <c r="J24" i="10"/>
  <c r="E24" i="10"/>
  <c r="J92" i="10" s="1"/>
  <c r="J23" i="10"/>
  <c r="J21" i="10"/>
  <c r="E21" i="10"/>
  <c r="J91" i="10" s="1"/>
  <c r="J20" i="10"/>
  <c r="J18" i="10"/>
  <c r="E18" i="10"/>
  <c r="F117" i="10" s="1"/>
  <c r="J17" i="10"/>
  <c r="J15" i="10"/>
  <c r="E15" i="10"/>
  <c r="F91" i="10" s="1"/>
  <c r="J14" i="10"/>
  <c r="J12" i="10"/>
  <c r="J114" i="10"/>
  <c r="E7" i="10"/>
  <c r="E85" i="10"/>
  <c r="J37" i="9"/>
  <c r="J36" i="9"/>
  <c r="AY102" i="1" s="1"/>
  <c r="J35" i="9"/>
  <c r="AX102" i="1"/>
  <c r="BI244" i="9"/>
  <c r="BH244" i="9"/>
  <c r="BG244" i="9"/>
  <c r="BF244" i="9"/>
  <c r="T244" i="9"/>
  <c r="R244" i="9"/>
  <c r="P244" i="9"/>
  <c r="BI240" i="9"/>
  <c r="BH240" i="9"/>
  <c r="BG240" i="9"/>
  <c r="BF240" i="9"/>
  <c r="T240" i="9"/>
  <c r="R240" i="9"/>
  <c r="P240" i="9"/>
  <c r="BI235" i="9"/>
  <c r="BH235" i="9"/>
  <c r="BG235" i="9"/>
  <c r="BF235" i="9"/>
  <c r="T235" i="9"/>
  <c r="T234" i="9"/>
  <c r="R235" i="9"/>
  <c r="R234" i="9" s="1"/>
  <c r="P235" i="9"/>
  <c r="P234" i="9"/>
  <c r="BI230" i="9"/>
  <c r="BH230" i="9"/>
  <c r="BG230" i="9"/>
  <c r="BF230" i="9"/>
  <c r="T230" i="9"/>
  <c r="R230" i="9"/>
  <c r="P230" i="9"/>
  <c r="BI227" i="9"/>
  <c r="BH227" i="9"/>
  <c r="BG227" i="9"/>
  <c r="BF227" i="9"/>
  <c r="T227" i="9"/>
  <c r="R227" i="9"/>
  <c r="P227" i="9"/>
  <c r="BI224" i="9"/>
  <c r="BH224" i="9"/>
  <c r="BG224" i="9"/>
  <c r="BF224" i="9"/>
  <c r="T224" i="9"/>
  <c r="R224" i="9"/>
  <c r="P224" i="9"/>
  <c r="BI221" i="9"/>
  <c r="BH221" i="9"/>
  <c r="BG221" i="9"/>
  <c r="BF221" i="9"/>
  <c r="T221" i="9"/>
  <c r="R221" i="9"/>
  <c r="P221" i="9"/>
  <c r="BI218" i="9"/>
  <c r="BH218" i="9"/>
  <c r="BG218" i="9"/>
  <c r="BF218" i="9"/>
  <c r="T218" i="9"/>
  <c r="R218" i="9"/>
  <c r="P218" i="9"/>
  <c r="BI215" i="9"/>
  <c r="BH215" i="9"/>
  <c r="BG215" i="9"/>
  <c r="BF215" i="9"/>
  <c r="T215" i="9"/>
  <c r="R215" i="9"/>
  <c r="P215" i="9"/>
  <c r="BI212" i="9"/>
  <c r="BH212" i="9"/>
  <c r="BG212" i="9"/>
  <c r="BF212" i="9"/>
  <c r="T212" i="9"/>
  <c r="R212" i="9"/>
  <c r="P212" i="9"/>
  <c r="BI209" i="9"/>
  <c r="BH209" i="9"/>
  <c r="BG209" i="9"/>
  <c r="BF209" i="9"/>
  <c r="T209" i="9"/>
  <c r="R209" i="9"/>
  <c r="P209" i="9"/>
  <c r="BI205" i="9"/>
  <c r="BH205" i="9"/>
  <c r="BG205" i="9"/>
  <c r="BF205" i="9"/>
  <c r="T205" i="9"/>
  <c r="R205" i="9"/>
  <c r="P205" i="9"/>
  <c r="BI202" i="9"/>
  <c r="BH202" i="9"/>
  <c r="BG202" i="9"/>
  <c r="BF202" i="9"/>
  <c r="T202" i="9"/>
  <c r="R202" i="9"/>
  <c r="P202" i="9"/>
  <c r="BI198" i="9"/>
  <c r="BH198" i="9"/>
  <c r="BG198" i="9"/>
  <c r="BF198" i="9"/>
  <c r="T198" i="9"/>
  <c r="R198" i="9"/>
  <c r="P198" i="9"/>
  <c r="BI195" i="9"/>
  <c r="BH195" i="9"/>
  <c r="BG195" i="9"/>
  <c r="BF195" i="9"/>
  <c r="T195" i="9"/>
  <c r="R195" i="9"/>
  <c r="P195" i="9"/>
  <c r="BI191" i="9"/>
  <c r="BH191" i="9"/>
  <c r="BG191" i="9"/>
  <c r="BF191" i="9"/>
  <c r="T191" i="9"/>
  <c r="R191" i="9"/>
  <c r="P191" i="9"/>
  <c r="BI187" i="9"/>
  <c r="BH187" i="9"/>
  <c r="BG187" i="9"/>
  <c r="BF187" i="9"/>
  <c r="T187" i="9"/>
  <c r="R187" i="9"/>
  <c r="P187" i="9"/>
  <c r="BI183" i="9"/>
  <c r="BH183" i="9"/>
  <c r="BG183" i="9"/>
  <c r="BF183" i="9"/>
  <c r="T183" i="9"/>
  <c r="R183" i="9"/>
  <c r="P183" i="9"/>
  <c r="BI180" i="9"/>
  <c r="BH180" i="9"/>
  <c r="BG180" i="9"/>
  <c r="BF180" i="9"/>
  <c r="T180" i="9"/>
  <c r="R180" i="9"/>
  <c r="P180" i="9"/>
  <c r="BI176" i="9"/>
  <c r="BH176" i="9"/>
  <c r="BG176" i="9"/>
  <c r="BF176" i="9"/>
  <c r="T176" i="9"/>
  <c r="R176" i="9"/>
  <c r="P176" i="9"/>
  <c r="BI166" i="9"/>
  <c r="BH166" i="9"/>
  <c r="BG166" i="9"/>
  <c r="BF166" i="9"/>
  <c r="T166" i="9"/>
  <c r="T165" i="9"/>
  <c r="R166" i="9"/>
  <c r="R165" i="9"/>
  <c r="P166" i="9"/>
  <c r="P165" i="9"/>
  <c r="BI161" i="9"/>
  <c r="BH161" i="9"/>
  <c r="BG161" i="9"/>
  <c r="BF161" i="9"/>
  <c r="T161" i="9"/>
  <c r="R161" i="9"/>
  <c r="P161" i="9"/>
  <c r="BI158" i="9"/>
  <c r="BH158" i="9"/>
  <c r="BG158" i="9"/>
  <c r="BF158" i="9"/>
  <c r="T158" i="9"/>
  <c r="R158" i="9"/>
  <c r="P158" i="9"/>
  <c r="BI155" i="9"/>
  <c r="BH155" i="9"/>
  <c r="BG155" i="9"/>
  <c r="BF155" i="9"/>
  <c r="T155" i="9"/>
  <c r="R155" i="9"/>
  <c r="P155" i="9"/>
  <c r="BI145" i="9"/>
  <c r="BH145" i="9"/>
  <c r="BG145" i="9"/>
  <c r="BF145" i="9"/>
  <c r="T145" i="9"/>
  <c r="R145" i="9"/>
  <c r="P145" i="9"/>
  <c r="BI141" i="9"/>
  <c r="BH141" i="9"/>
  <c r="BG141" i="9"/>
  <c r="BF141" i="9"/>
  <c r="T141" i="9"/>
  <c r="R141" i="9"/>
  <c r="P141" i="9"/>
  <c r="BI137" i="9"/>
  <c r="BH137" i="9"/>
  <c r="BG137" i="9"/>
  <c r="BF137" i="9"/>
  <c r="T137" i="9"/>
  <c r="R137" i="9"/>
  <c r="P137" i="9"/>
  <c r="BI133" i="9"/>
  <c r="BH133" i="9"/>
  <c r="BG133" i="9"/>
  <c r="BF133" i="9"/>
  <c r="T133" i="9"/>
  <c r="R133" i="9"/>
  <c r="P133" i="9"/>
  <c r="BI125" i="9"/>
  <c r="BH125" i="9"/>
  <c r="BG125" i="9"/>
  <c r="BF125" i="9"/>
  <c r="T125" i="9"/>
  <c r="R125" i="9"/>
  <c r="P125" i="9"/>
  <c r="F116" i="9"/>
  <c r="E114" i="9"/>
  <c r="F89" i="9"/>
  <c r="E87" i="9"/>
  <c r="J24" i="9"/>
  <c r="E24" i="9"/>
  <c r="J119" i="9"/>
  <c r="J23" i="9"/>
  <c r="J21" i="9"/>
  <c r="E21" i="9"/>
  <c r="J118" i="9"/>
  <c r="J20" i="9"/>
  <c r="J18" i="9"/>
  <c r="E18" i="9"/>
  <c r="F119" i="9"/>
  <c r="J17" i="9"/>
  <c r="J15" i="9"/>
  <c r="E15" i="9"/>
  <c r="F118" i="9"/>
  <c r="J14" i="9"/>
  <c r="J12" i="9"/>
  <c r="J116" i="9"/>
  <c r="E7" i="9"/>
  <c r="E112" i="9"/>
  <c r="J37" i="8"/>
  <c r="J36" i="8"/>
  <c r="AY101" i="1"/>
  <c r="J35" i="8"/>
  <c r="AX101" i="1" s="1"/>
  <c r="BI375" i="8"/>
  <c r="BH375" i="8"/>
  <c r="BG375" i="8"/>
  <c r="BF375" i="8"/>
  <c r="T375" i="8"/>
  <c r="T374" i="8"/>
  <c r="R375" i="8"/>
  <c r="R374" i="8" s="1"/>
  <c r="P375" i="8"/>
  <c r="P374" i="8"/>
  <c r="BI370" i="8"/>
  <c r="BH370" i="8"/>
  <c r="BG370" i="8"/>
  <c r="BF370" i="8"/>
  <c r="T370" i="8"/>
  <c r="R370" i="8"/>
  <c r="P370" i="8"/>
  <c r="BI366" i="8"/>
  <c r="BH366" i="8"/>
  <c r="BG366" i="8"/>
  <c r="BF366" i="8"/>
  <c r="T366" i="8"/>
  <c r="R366" i="8"/>
  <c r="P366" i="8"/>
  <c r="BI362" i="8"/>
  <c r="BH362" i="8"/>
  <c r="BG362" i="8"/>
  <c r="BF362" i="8"/>
  <c r="T362" i="8"/>
  <c r="R362" i="8"/>
  <c r="P362" i="8"/>
  <c r="BI358" i="8"/>
  <c r="BH358" i="8"/>
  <c r="BG358" i="8"/>
  <c r="BF358" i="8"/>
  <c r="T358" i="8"/>
  <c r="R358" i="8"/>
  <c r="P358" i="8"/>
  <c r="BI351" i="8"/>
  <c r="BH351" i="8"/>
  <c r="BG351" i="8"/>
  <c r="BF351" i="8"/>
  <c r="T351" i="8"/>
  <c r="R351" i="8"/>
  <c r="P351" i="8"/>
  <c r="BI347" i="8"/>
  <c r="BH347" i="8"/>
  <c r="BG347" i="8"/>
  <c r="BF347" i="8"/>
  <c r="T347" i="8"/>
  <c r="R347" i="8"/>
  <c r="P347" i="8"/>
  <c r="BI341" i="8"/>
  <c r="BH341" i="8"/>
  <c r="BG341" i="8"/>
  <c r="BF341" i="8"/>
  <c r="T341" i="8"/>
  <c r="R341" i="8"/>
  <c r="P341" i="8"/>
  <c r="BI335" i="8"/>
  <c r="BH335" i="8"/>
  <c r="BG335" i="8"/>
  <c r="BF335" i="8"/>
  <c r="T335" i="8"/>
  <c r="R335" i="8"/>
  <c r="P335" i="8"/>
  <c r="BI330" i="8"/>
  <c r="BH330" i="8"/>
  <c r="BG330" i="8"/>
  <c r="BF330" i="8"/>
  <c r="T330" i="8"/>
  <c r="R330" i="8"/>
  <c r="P330" i="8"/>
  <c r="BI325" i="8"/>
  <c r="BH325" i="8"/>
  <c r="BG325" i="8"/>
  <c r="BF325" i="8"/>
  <c r="T325" i="8"/>
  <c r="R325" i="8"/>
  <c r="P325" i="8"/>
  <c r="BI321" i="8"/>
  <c r="BH321" i="8"/>
  <c r="BG321" i="8"/>
  <c r="BF321" i="8"/>
  <c r="T321" i="8"/>
  <c r="R321" i="8"/>
  <c r="P321" i="8"/>
  <c r="BI315" i="8"/>
  <c r="BH315" i="8"/>
  <c r="BG315" i="8"/>
  <c r="BF315" i="8"/>
  <c r="T315" i="8"/>
  <c r="R315" i="8"/>
  <c r="P315" i="8"/>
  <c r="BI311" i="8"/>
  <c r="BH311" i="8"/>
  <c r="BG311" i="8"/>
  <c r="BF311" i="8"/>
  <c r="T311" i="8"/>
  <c r="R311" i="8"/>
  <c r="P311" i="8"/>
  <c r="BI306" i="8"/>
  <c r="BH306" i="8"/>
  <c r="BG306" i="8"/>
  <c r="BF306" i="8"/>
  <c r="T306" i="8"/>
  <c r="R306" i="8"/>
  <c r="P306" i="8"/>
  <c r="BI303" i="8"/>
  <c r="BH303" i="8"/>
  <c r="BG303" i="8"/>
  <c r="BF303" i="8"/>
  <c r="T303" i="8"/>
  <c r="R303" i="8"/>
  <c r="P303" i="8"/>
  <c r="BI300" i="8"/>
  <c r="BH300" i="8"/>
  <c r="BG300" i="8"/>
  <c r="BF300" i="8"/>
  <c r="T300" i="8"/>
  <c r="R300" i="8"/>
  <c r="P300" i="8"/>
  <c r="BI295" i="8"/>
  <c r="BH295" i="8"/>
  <c r="BG295" i="8"/>
  <c r="BF295" i="8"/>
  <c r="T295" i="8"/>
  <c r="R295" i="8"/>
  <c r="P295" i="8"/>
  <c r="BI289" i="8"/>
  <c r="BH289" i="8"/>
  <c r="BG289" i="8"/>
  <c r="BF289" i="8"/>
  <c r="T289" i="8"/>
  <c r="R289" i="8"/>
  <c r="P289" i="8"/>
  <c r="BI284" i="8"/>
  <c r="BH284" i="8"/>
  <c r="BG284" i="8"/>
  <c r="BF284" i="8"/>
  <c r="T284" i="8"/>
  <c r="R284" i="8"/>
  <c r="P284" i="8"/>
  <c r="BI278" i="8"/>
  <c r="BH278" i="8"/>
  <c r="BG278" i="8"/>
  <c r="BF278" i="8"/>
  <c r="T278" i="8"/>
  <c r="R278" i="8"/>
  <c r="P278" i="8"/>
  <c r="BI275" i="8"/>
  <c r="BH275" i="8"/>
  <c r="BG275" i="8"/>
  <c r="BF275" i="8"/>
  <c r="T275" i="8"/>
  <c r="R275" i="8"/>
  <c r="P275" i="8"/>
  <c r="BI272" i="8"/>
  <c r="BH272" i="8"/>
  <c r="BG272" i="8"/>
  <c r="BF272" i="8"/>
  <c r="T272" i="8"/>
  <c r="R272" i="8"/>
  <c r="P272" i="8"/>
  <c r="BI269" i="8"/>
  <c r="BH269" i="8"/>
  <c r="BG269" i="8"/>
  <c r="BF269" i="8"/>
  <c r="T269" i="8"/>
  <c r="R269" i="8"/>
  <c r="P269" i="8"/>
  <c r="BI266" i="8"/>
  <c r="BH266" i="8"/>
  <c r="BG266" i="8"/>
  <c r="BF266" i="8"/>
  <c r="T266" i="8"/>
  <c r="R266" i="8"/>
  <c r="P266" i="8"/>
  <c r="BI263" i="8"/>
  <c r="BH263" i="8"/>
  <c r="BG263" i="8"/>
  <c r="BF263" i="8"/>
  <c r="T263" i="8"/>
  <c r="R263" i="8"/>
  <c r="P263" i="8"/>
  <c r="BI257" i="8"/>
  <c r="BH257" i="8"/>
  <c r="BG257" i="8"/>
  <c r="BF257" i="8"/>
  <c r="T257" i="8"/>
  <c r="T256" i="8"/>
  <c r="R257" i="8"/>
  <c r="R256" i="8" s="1"/>
  <c r="P257" i="8"/>
  <c r="P256" i="8"/>
  <c r="BI253" i="8"/>
  <c r="BH253" i="8"/>
  <c r="BG253" i="8"/>
  <c r="BF253" i="8"/>
  <c r="T253" i="8"/>
  <c r="R253" i="8"/>
  <c r="P253" i="8"/>
  <c r="BI247" i="8"/>
  <c r="BH247" i="8"/>
  <c r="BG247" i="8"/>
  <c r="BF247" i="8"/>
  <c r="T247" i="8"/>
  <c r="R247" i="8"/>
  <c r="P247" i="8"/>
  <c r="BI244" i="8"/>
  <c r="BH244" i="8"/>
  <c r="BG244" i="8"/>
  <c r="BF244" i="8"/>
  <c r="T244" i="8"/>
  <c r="R244" i="8"/>
  <c r="P244" i="8"/>
  <c r="BI239" i="8"/>
  <c r="BH239" i="8"/>
  <c r="BG239" i="8"/>
  <c r="BF239" i="8"/>
  <c r="T239" i="8"/>
  <c r="R239" i="8"/>
  <c r="P239" i="8"/>
  <c r="BI236" i="8"/>
  <c r="BH236" i="8"/>
  <c r="BG236" i="8"/>
  <c r="BF236" i="8"/>
  <c r="T236" i="8"/>
  <c r="R236" i="8"/>
  <c r="P236" i="8"/>
  <c r="BI233" i="8"/>
  <c r="BH233" i="8"/>
  <c r="BG233" i="8"/>
  <c r="BF233" i="8"/>
  <c r="T233" i="8"/>
  <c r="R233" i="8"/>
  <c r="P233" i="8"/>
  <c r="BI229" i="8"/>
  <c r="BH229" i="8"/>
  <c r="BG229" i="8"/>
  <c r="BF229" i="8"/>
  <c r="T229" i="8"/>
  <c r="R229" i="8"/>
  <c r="P229" i="8"/>
  <c r="BI225" i="8"/>
  <c r="BH225" i="8"/>
  <c r="BG225" i="8"/>
  <c r="BF225" i="8"/>
  <c r="T225" i="8"/>
  <c r="R225" i="8"/>
  <c r="P225" i="8"/>
  <c r="BI221" i="8"/>
  <c r="BH221" i="8"/>
  <c r="BG221" i="8"/>
  <c r="BF221" i="8"/>
  <c r="T221" i="8"/>
  <c r="R221" i="8"/>
  <c r="P221" i="8"/>
  <c r="BI217" i="8"/>
  <c r="BH217" i="8"/>
  <c r="BG217" i="8"/>
  <c r="BF217" i="8"/>
  <c r="T217" i="8"/>
  <c r="R217" i="8"/>
  <c r="P217" i="8"/>
  <c r="BI212" i="8"/>
  <c r="BH212" i="8"/>
  <c r="BG212" i="8"/>
  <c r="BF212" i="8"/>
  <c r="T212" i="8"/>
  <c r="R212" i="8"/>
  <c r="P212" i="8"/>
  <c r="BI208" i="8"/>
  <c r="BH208" i="8"/>
  <c r="BG208" i="8"/>
  <c r="BF208" i="8"/>
  <c r="T208" i="8"/>
  <c r="R208" i="8"/>
  <c r="P208" i="8"/>
  <c r="BI204" i="8"/>
  <c r="BH204" i="8"/>
  <c r="BG204" i="8"/>
  <c r="BF204" i="8"/>
  <c r="T204" i="8"/>
  <c r="R204" i="8"/>
  <c r="P204" i="8"/>
  <c r="BI198" i="8"/>
  <c r="BH198" i="8"/>
  <c r="BG198" i="8"/>
  <c r="BF198" i="8"/>
  <c r="T198" i="8"/>
  <c r="R198" i="8"/>
  <c r="P198" i="8"/>
  <c r="BI194" i="8"/>
  <c r="BH194" i="8"/>
  <c r="BG194" i="8"/>
  <c r="BF194" i="8"/>
  <c r="T194" i="8"/>
  <c r="R194" i="8"/>
  <c r="P194" i="8"/>
  <c r="BI186" i="8"/>
  <c r="BH186" i="8"/>
  <c r="BG186" i="8"/>
  <c r="BF186" i="8"/>
  <c r="T186" i="8"/>
  <c r="R186" i="8"/>
  <c r="P186" i="8"/>
  <c r="BI182" i="8"/>
  <c r="BH182" i="8"/>
  <c r="BG182" i="8"/>
  <c r="BF182" i="8"/>
  <c r="T182" i="8"/>
  <c r="R182" i="8"/>
  <c r="P182" i="8"/>
  <c r="BI177" i="8"/>
  <c r="BH177" i="8"/>
  <c r="BG177" i="8"/>
  <c r="BF177" i="8"/>
  <c r="T177" i="8"/>
  <c r="R177" i="8"/>
  <c r="P177" i="8"/>
  <c r="BI173" i="8"/>
  <c r="BH173" i="8"/>
  <c r="BG173" i="8"/>
  <c r="BF173" i="8"/>
  <c r="T173" i="8"/>
  <c r="R173" i="8"/>
  <c r="P173" i="8"/>
  <c r="BI169" i="8"/>
  <c r="BH169" i="8"/>
  <c r="BG169" i="8"/>
  <c r="BF169" i="8"/>
  <c r="T169" i="8"/>
  <c r="R169" i="8"/>
  <c r="P169" i="8"/>
  <c r="BI163" i="8"/>
  <c r="BH163" i="8"/>
  <c r="BG163" i="8"/>
  <c r="BF163" i="8"/>
  <c r="T163" i="8"/>
  <c r="R163" i="8"/>
  <c r="P163" i="8"/>
  <c r="BI159" i="8"/>
  <c r="BH159" i="8"/>
  <c r="BG159" i="8"/>
  <c r="BF159" i="8"/>
  <c r="T159" i="8"/>
  <c r="R159" i="8"/>
  <c r="P159" i="8"/>
  <c r="BI154" i="8"/>
  <c r="BH154" i="8"/>
  <c r="BG154" i="8"/>
  <c r="BF154" i="8"/>
  <c r="T154" i="8"/>
  <c r="R154" i="8"/>
  <c r="P154" i="8"/>
  <c r="BI149" i="8"/>
  <c r="BH149" i="8"/>
  <c r="BG149" i="8"/>
  <c r="BF149" i="8"/>
  <c r="T149" i="8"/>
  <c r="R149" i="8"/>
  <c r="P149" i="8"/>
  <c r="BI144" i="8"/>
  <c r="BH144" i="8"/>
  <c r="BG144" i="8"/>
  <c r="BF144" i="8"/>
  <c r="T144" i="8"/>
  <c r="R144" i="8"/>
  <c r="P144" i="8"/>
  <c r="BI136" i="8"/>
  <c r="BH136" i="8"/>
  <c r="BG136" i="8"/>
  <c r="BF136" i="8"/>
  <c r="T136" i="8"/>
  <c r="R136" i="8"/>
  <c r="P136" i="8"/>
  <c r="BI132" i="8"/>
  <c r="BH132" i="8"/>
  <c r="BG132" i="8"/>
  <c r="BF132" i="8"/>
  <c r="T132" i="8"/>
  <c r="R132" i="8"/>
  <c r="P132" i="8"/>
  <c r="BI126" i="8"/>
  <c r="BH126" i="8"/>
  <c r="BG126" i="8"/>
  <c r="BF126" i="8"/>
  <c r="T126" i="8"/>
  <c r="R126" i="8"/>
  <c r="P126" i="8"/>
  <c r="F117" i="8"/>
  <c r="E115" i="8"/>
  <c r="F89" i="8"/>
  <c r="E87" i="8"/>
  <c r="J24" i="8"/>
  <c r="E24" i="8"/>
  <c r="J92" i="8"/>
  <c r="J23" i="8"/>
  <c r="J21" i="8"/>
  <c r="E21" i="8"/>
  <c r="J119" i="8"/>
  <c r="J20" i="8"/>
  <c r="J18" i="8"/>
  <c r="E18" i="8"/>
  <c r="F92" i="8"/>
  <c r="J17" i="8"/>
  <c r="J15" i="8"/>
  <c r="E15" i="8"/>
  <c r="F119" i="8"/>
  <c r="J14" i="8"/>
  <c r="J12" i="8"/>
  <c r="J89" i="8" s="1"/>
  <c r="E7" i="8"/>
  <c r="E85" i="8"/>
  <c r="J37" i="7"/>
  <c r="J36" i="7"/>
  <c r="AY100" i="1"/>
  <c r="J35" i="7"/>
  <c r="AX100" i="1" s="1"/>
  <c r="BI121" i="7"/>
  <c r="BH121" i="7"/>
  <c r="BG121" i="7"/>
  <c r="F35" i="7" s="1"/>
  <c r="BB100" i="1" s="1"/>
  <c r="BF121" i="7"/>
  <c r="T121" i="7"/>
  <c r="T120" i="7"/>
  <c r="T119" i="7"/>
  <c r="T118" i="7" s="1"/>
  <c r="R121" i="7"/>
  <c r="R120" i="7"/>
  <c r="R119" i="7"/>
  <c r="R118" i="7" s="1"/>
  <c r="P121" i="7"/>
  <c r="P120" i="7"/>
  <c r="P119" i="7"/>
  <c r="P118" i="7" s="1"/>
  <c r="AU100" i="1" s="1"/>
  <c r="F112" i="7"/>
  <c r="E110" i="7"/>
  <c r="F89" i="7"/>
  <c r="E87" i="7"/>
  <c r="J24" i="7"/>
  <c r="E24" i="7"/>
  <c r="J115" i="7" s="1"/>
  <c r="J23" i="7"/>
  <c r="J21" i="7"/>
  <c r="E21" i="7"/>
  <c r="J114" i="7" s="1"/>
  <c r="J20" i="7"/>
  <c r="J18" i="7"/>
  <c r="E18" i="7"/>
  <c r="F92" i="7" s="1"/>
  <c r="J17" i="7"/>
  <c r="J15" i="7"/>
  <c r="E15" i="7"/>
  <c r="F114" i="7" s="1"/>
  <c r="J14" i="7"/>
  <c r="J12" i="7"/>
  <c r="J89" i="7"/>
  <c r="E7" i="7"/>
  <c r="E108" i="7" s="1"/>
  <c r="J37" i="6"/>
  <c r="J36" i="6"/>
  <c r="AY99" i="1" s="1"/>
  <c r="J35" i="6"/>
  <c r="AX99" i="1"/>
  <c r="BI121" i="6"/>
  <c r="F37" i="6" s="1"/>
  <c r="BD99" i="1" s="1"/>
  <c r="BH121" i="6"/>
  <c r="BG121" i="6"/>
  <c r="BF121" i="6"/>
  <c r="F34" i="6" s="1"/>
  <c r="BA99" i="1" s="1"/>
  <c r="T121" i="6"/>
  <c r="T120" i="6" s="1"/>
  <c r="T119" i="6" s="1"/>
  <c r="T118" i="6" s="1"/>
  <c r="R121" i="6"/>
  <c r="R120" i="6" s="1"/>
  <c r="R119" i="6" s="1"/>
  <c r="R118" i="6" s="1"/>
  <c r="P121" i="6"/>
  <c r="P120" i="6" s="1"/>
  <c r="P119" i="6" s="1"/>
  <c r="P118" i="6" s="1"/>
  <c r="AU99" i="1" s="1"/>
  <c r="F112" i="6"/>
  <c r="E110" i="6"/>
  <c r="F89" i="6"/>
  <c r="E87" i="6"/>
  <c r="J24" i="6"/>
  <c r="E24" i="6"/>
  <c r="J115" i="6"/>
  <c r="J23" i="6"/>
  <c r="J21" i="6"/>
  <c r="E21" i="6"/>
  <c r="J91" i="6"/>
  <c r="J20" i="6"/>
  <c r="J18" i="6"/>
  <c r="E18" i="6"/>
  <c r="F115" i="6"/>
  <c r="J17" i="6"/>
  <c r="J15" i="6"/>
  <c r="E15" i="6"/>
  <c r="F114" i="6"/>
  <c r="J14" i="6"/>
  <c r="J12" i="6"/>
  <c r="J112" i="6" s="1"/>
  <c r="E7" i="6"/>
  <c r="E108" i="6"/>
  <c r="J37" i="5"/>
  <c r="J36" i="5"/>
  <c r="AY98" i="1"/>
  <c r="J35" i="5"/>
  <c r="AX98" i="1" s="1"/>
  <c r="BI121" i="5"/>
  <c r="BH121" i="5"/>
  <c r="BG121" i="5"/>
  <c r="F35" i="5" s="1"/>
  <c r="BB98" i="1" s="1"/>
  <c r="BF121" i="5"/>
  <c r="T121" i="5"/>
  <c r="T120" i="5"/>
  <c r="T119" i="5"/>
  <c r="T118" i="5" s="1"/>
  <c r="R121" i="5"/>
  <c r="R120" i="5"/>
  <c r="R119" i="5"/>
  <c r="R118" i="5" s="1"/>
  <c r="P121" i="5"/>
  <c r="P120" i="5"/>
  <c r="P119" i="5"/>
  <c r="P118" i="5" s="1"/>
  <c r="AU98" i="1" s="1"/>
  <c r="F112" i="5"/>
  <c r="E110" i="5"/>
  <c r="F89" i="5"/>
  <c r="E87" i="5"/>
  <c r="J24" i="5"/>
  <c r="E24" i="5"/>
  <c r="J92" i="5" s="1"/>
  <c r="J23" i="5"/>
  <c r="J21" i="5"/>
  <c r="E21" i="5"/>
  <c r="J114" i="5" s="1"/>
  <c r="J20" i="5"/>
  <c r="J18" i="5"/>
  <c r="E18" i="5"/>
  <c r="F92" i="5" s="1"/>
  <c r="J17" i="5"/>
  <c r="J15" i="5"/>
  <c r="E15" i="5"/>
  <c r="F91" i="5" s="1"/>
  <c r="J14" i="5"/>
  <c r="J12" i="5"/>
  <c r="J112" i="5"/>
  <c r="E7" i="5"/>
  <c r="E108" i="5" s="1"/>
  <c r="J37" i="4"/>
  <c r="J36" i="4"/>
  <c r="AY97" i="1" s="1"/>
  <c r="J35" i="4"/>
  <c r="AX97" i="1"/>
  <c r="BI251" i="4"/>
  <c r="BH251" i="4"/>
  <c r="BG251" i="4"/>
  <c r="BF251" i="4"/>
  <c r="T251" i="4"/>
  <c r="T250" i="4" s="1"/>
  <c r="R251" i="4"/>
  <c r="R250" i="4"/>
  <c r="P251" i="4"/>
  <c r="P250" i="4" s="1"/>
  <c r="BI246" i="4"/>
  <c r="BH246" i="4"/>
  <c r="BG246" i="4"/>
  <c r="BF246" i="4"/>
  <c r="T246" i="4"/>
  <c r="T245" i="4"/>
  <c r="R246" i="4"/>
  <c r="R245" i="4" s="1"/>
  <c r="P246" i="4"/>
  <c r="P245" i="4"/>
  <c r="BI241" i="4"/>
  <c r="BH241" i="4"/>
  <c r="BG241" i="4"/>
  <c r="BF241" i="4"/>
  <c r="T241" i="4"/>
  <c r="T240" i="4" s="1"/>
  <c r="R241" i="4"/>
  <c r="R240" i="4"/>
  <c r="P241" i="4"/>
  <c r="P240" i="4" s="1"/>
  <c r="BI236" i="4"/>
  <c r="BH236" i="4"/>
  <c r="BG236" i="4"/>
  <c r="BF236" i="4"/>
  <c r="T236" i="4"/>
  <c r="R236" i="4"/>
  <c r="P236" i="4"/>
  <c r="BI233" i="4"/>
  <c r="BH233" i="4"/>
  <c r="BG233" i="4"/>
  <c r="BF233" i="4"/>
  <c r="T233" i="4"/>
  <c r="R233" i="4"/>
  <c r="P233" i="4"/>
  <c r="BI230" i="4"/>
  <c r="BH230" i="4"/>
  <c r="BG230" i="4"/>
  <c r="BF230" i="4"/>
  <c r="T230" i="4"/>
  <c r="R230" i="4"/>
  <c r="P230" i="4"/>
  <c r="BI227" i="4"/>
  <c r="BH227" i="4"/>
  <c r="BG227" i="4"/>
  <c r="BF227" i="4"/>
  <c r="T227" i="4"/>
  <c r="R227" i="4"/>
  <c r="P227" i="4"/>
  <c r="BI224" i="4"/>
  <c r="BH224" i="4"/>
  <c r="BG224" i="4"/>
  <c r="BF224" i="4"/>
  <c r="T224" i="4"/>
  <c r="R224" i="4"/>
  <c r="P224" i="4"/>
  <c r="BI221" i="4"/>
  <c r="BH221" i="4"/>
  <c r="BG221" i="4"/>
  <c r="BF221" i="4"/>
  <c r="T221" i="4"/>
  <c r="R221" i="4"/>
  <c r="P221" i="4"/>
  <c r="BI218" i="4"/>
  <c r="BH218" i="4"/>
  <c r="BG218" i="4"/>
  <c r="BF218" i="4"/>
  <c r="T218" i="4"/>
  <c r="R218" i="4"/>
  <c r="P218" i="4"/>
  <c r="BI214" i="4"/>
  <c r="BH214" i="4"/>
  <c r="BG214" i="4"/>
  <c r="BF214" i="4"/>
  <c r="T214" i="4"/>
  <c r="R214" i="4"/>
  <c r="P214" i="4"/>
  <c r="BI211" i="4"/>
  <c r="BH211" i="4"/>
  <c r="BG211" i="4"/>
  <c r="BF211" i="4"/>
  <c r="T211" i="4"/>
  <c r="R211" i="4"/>
  <c r="P211" i="4"/>
  <c r="BI207" i="4"/>
  <c r="BH207" i="4"/>
  <c r="BG207" i="4"/>
  <c r="BF207" i="4"/>
  <c r="T207" i="4"/>
  <c r="R207" i="4"/>
  <c r="P207" i="4"/>
  <c r="BI203" i="4"/>
  <c r="BH203" i="4"/>
  <c r="BG203" i="4"/>
  <c r="BF203" i="4"/>
  <c r="T203" i="4"/>
  <c r="R203" i="4"/>
  <c r="P203" i="4"/>
  <c r="BI199" i="4"/>
  <c r="BH199" i="4"/>
  <c r="BG199" i="4"/>
  <c r="BF199" i="4"/>
  <c r="T199" i="4"/>
  <c r="R199" i="4"/>
  <c r="P199" i="4"/>
  <c r="BI196" i="4"/>
  <c r="BH196" i="4"/>
  <c r="BG196" i="4"/>
  <c r="BF196" i="4"/>
  <c r="T196" i="4"/>
  <c r="R196" i="4"/>
  <c r="P196" i="4"/>
  <c r="BI192" i="4"/>
  <c r="BH192" i="4"/>
  <c r="BG192" i="4"/>
  <c r="BF192" i="4"/>
  <c r="T192" i="4"/>
  <c r="R192" i="4"/>
  <c r="P192" i="4"/>
  <c r="BI187" i="4"/>
  <c r="BH187" i="4"/>
  <c r="BG187" i="4"/>
  <c r="BF187" i="4"/>
  <c r="T187" i="4"/>
  <c r="T186" i="4" s="1"/>
  <c r="R187" i="4"/>
  <c r="R186" i="4"/>
  <c r="P187" i="4"/>
  <c r="P186" i="4" s="1"/>
  <c r="BI176" i="4"/>
  <c r="BH176" i="4"/>
  <c r="BG176" i="4"/>
  <c r="BF176" i="4"/>
  <c r="T176" i="4"/>
  <c r="T175" i="4"/>
  <c r="R176" i="4"/>
  <c r="R175" i="4" s="1"/>
  <c r="P176" i="4"/>
  <c r="P175" i="4"/>
  <c r="BI171" i="4"/>
  <c r="BH171" i="4"/>
  <c r="BG171" i="4"/>
  <c r="BF171" i="4"/>
  <c r="T171" i="4"/>
  <c r="T170" i="4" s="1"/>
  <c r="R171" i="4"/>
  <c r="R170" i="4"/>
  <c r="P171" i="4"/>
  <c r="P170" i="4" s="1"/>
  <c r="BI166" i="4"/>
  <c r="BH166" i="4"/>
  <c r="BG166" i="4"/>
  <c r="BF166" i="4"/>
  <c r="T166" i="4"/>
  <c r="R166" i="4"/>
  <c r="P166" i="4"/>
  <c r="BI163" i="4"/>
  <c r="BH163" i="4"/>
  <c r="BG163" i="4"/>
  <c r="BF163" i="4"/>
  <c r="T163" i="4"/>
  <c r="R163" i="4"/>
  <c r="P163" i="4"/>
  <c r="BI160" i="4"/>
  <c r="BH160" i="4"/>
  <c r="BG160" i="4"/>
  <c r="BF160" i="4"/>
  <c r="T160" i="4"/>
  <c r="R160" i="4"/>
  <c r="P160" i="4"/>
  <c r="BI149" i="4"/>
  <c r="BH149" i="4"/>
  <c r="BG149" i="4"/>
  <c r="BF149" i="4"/>
  <c r="T149" i="4"/>
  <c r="R149" i="4"/>
  <c r="P149" i="4"/>
  <c r="BI145" i="4"/>
  <c r="BH145" i="4"/>
  <c r="BG145" i="4"/>
  <c r="BF145" i="4"/>
  <c r="T145" i="4"/>
  <c r="R145" i="4"/>
  <c r="P145" i="4"/>
  <c r="BI141" i="4"/>
  <c r="BH141" i="4"/>
  <c r="BG141" i="4"/>
  <c r="BF141" i="4"/>
  <c r="T141" i="4"/>
  <c r="R141" i="4"/>
  <c r="P141" i="4"/>
  <c r="BI137" i="4"/>
  <c r="BH137" i="4"/>
  <c r="BG137" i="4"/>
  <c r="BF137" i="4"/>
  <c r="T137" i="4"/>
  <c r="R137" i="4"/>
  <c r="P137" i="4"/>
  <c r="BI128" i="4"/>
  <c r="BH128" i="4"/>
  <c r="BG128" i="4"/>
  <c r="BF128" i="4"/>
  <c r="T128" i="4"/>
  <c r="R128" i="4"/>
  <c r="P128" i="4"/>
  <c r="F119" i="4"/>
  <c r="E117" i="4"/>
  <c r="F89" i="4"/>
  <c r="E87" i="4"/>
  <c r="J24" i="4"/>
  <c r="E24" i="4"/>
  <c r="J92" i="4"/>
  <c r="J23" i="4"/>
  <c r="J21" i="4"/>
  <c r="E21" i="4"/>
  <c r="J91" i="4"/>
  <c r="J20" i="4"/>
  <c r="J18" i="4"/>
  <c r="E18" i="4"/>
  <c r="F122" i="4"/>
  <c r="J17" i="4"/>
  <c r="J15" i="4"/>
  <c r="E15" i="4"/>
  <c r="F91" i="4"/>
  <c r="J14" i="4"/>
  <c r="J12" i="4"/>
  <c r="J119" i="4"/>
  <c r="E7" i="4"/>
  <c r="E85" i="4" s="1"/>
  <c r="J37" i="3"/>
  <c r="J36" i="3"/>
  <c r="AY96" i="1"/>
  <c r="J35" i="3"/>
  <c r="AX96" i="1" s="1"/>
  <c r="BI119" i="3"/>
  <c r="BH119" i="3"/>
  <c r="F36" i="3" s="1"/>
  <c r="BC96" i="1" s="1"/>
  <c r="BG119" i="3"/>
  <c r="BF119" i="3"/>
  <c r="T119" i="3"/>
  <c r="T118" i="3"/>
  <c r="T117" i="3" s="1"/>
  <c r="R119" i="3"/>
  <c r="R118" i="3"/>
  <c r="R117" i="3"/>
  <c r="P119" i="3"/>
  <c r="P118" i="3" s="1"/>
  <c r="P117" i="3" s="1"/>
  <c r="AU96" i="1" s="1"/>
  <c r="F111" i="3"/>
  <c r="E109" i="3"/>
  <c r="F89" i="3"/>
  <c r="E87" i="3"/>
  <c r="J24" i="3"/>
  <c r="E24" i="3"/>
  <c r="J114" i="3"/>
  <c r="J23" i="3"/>
  <c r="J21" i="3"/>
  <c r="E21" i="3"/>
  <c r="J113" i="3"/>
  <c r="J20" i="3"/>
  <c r="J18" i="3"/>
  <c r="E18" i="3"/>
  <c r="F92" i="3"/>
  <c r="J17" i="3"/>
  <c r="J15" i="3"/>
  <c r="E15" i="3"/>
  <c r="F113" i="3"/>
  <c r="J14" i="3"/>
  <c r="J12" i="3"/>
  <c r="J89" i="3" s="1"/>
  <c r="E7" i="3"/>
  <c r="E85" i="3"/>
  <c r="J204" i="2"/>
  <c r="J37" i="2"/>
  <c r="J36" i="2"/>
  <c r="AY95" i="1"/>
  <c r="J35" i="2"/>
  <c r="AX95" i="1" s="1"/>
  <c r="BI422" i="2"/>
  <c r="BH422" i="2"/>
  <c r="BG422" i="2"/>
  <c r="BF422" i="2"/>
  <c r="T422" i="2"/>
  <c r="T421" i="2"/>
  <c r="R422" i="2"/>
  <c r="R421" i="2" s="1"/>
  <c r="P422" i="2"/>
  <c r="P421" i="2"/>
  <c r="BI417" i="2"/>
  <c r="BH417" i="2"/>
  <c r="BG417" i="2"/>
  <c r="BF417" i="2"/>
  <c r="T417" i="2"/>
  <c r="R417" i="2"/>
  <c r="P417" i="2"/>
  <c r="BI413" i="2"/>
  <c r="BH413" i="2"/>
  <c r="BG413" i="2"/>
  <c r="BF413" i="2"/>
  <c r="T413" i="2"/>
  <c r="R413" i="2"/>
  <c r="P413" i="2"/>
  <c r="BI409" i="2"/>
  <c r="BH409" i="2"/>
  <c r="BG409" i="2"/>
  <c r="BF409" i="2"/>
  <c r="T409" i="2"/>
  <c r="R409" i="2"/>
  <c r="P409" i="2"/>
  <c r="BI405" i="2"/>
  <c r="BH405" i="2"/>
  <c r="BG405" i="2"/>
  <c r="BF405" i="2"/>
  <c r="T405" i="2"/>
  <c r="R405" i="2"/>
  <c r="P405" i="2"/>
  <c r="BI397" i="2"/>
  <c r="BH397" i="2"/>
  <c r="BG397" i="2"/>
  <c r="BF397" i="2"/>
  <c r="T397" i="2"/>
  <c r="R397" i="2"/>
  <c r="P397" i="2"/>
  <c r="BI393" i="2"/>
  <c r="BH393" i="2"/>
  <c r="BG393" i="2"/>
  <c r="BF393" i="2"/>
  <c r="T393" i="2"/>
  <c r="R393" i="2"/>
  <c r="P393" i="2"/>
  <c r="BI387" i="2"/>
  <c r="BH387" i="2"/>
  <c r="BG387" i="2"/>
  <c r="BF387" i="2"/>
  <c r="T387" i="2"/>
  <c r="R387" i="2"/>
  <c r="P387" i="2"/>
  <c r="BI381" i="2"/>
  <c r="BH381" i="2"/>
  <c r="BG381" i="2"/>
  <c r="BF381" i="2"/>
  <c r="T381" i="2"/>
  <c r="R381" i="2"/>
  <c r="P381" i="2"/>
  <c r="BI376" i="2"/>
  <c r="BH376" i="2"/>
  <c r="BG376" i="2"/>
  <c r="BF376" i="2"/>
  <c r="T376" i="2"/>
  <c r="R376" i="2"/>
  <c r="P376" i="2"/>
  <c r="BI371" i="2"/>
  <c r="BH371" i="2"/>
  <c r="BG371" i="2"/>
  <c r="BF371" i="2"/>
  <c r="T371" i="2"/>
  <c r="R371" i="2"/>
  <c r="P371" i="2"/>
  <c r="BI367" i="2"/>
  <c r="BH367" i="2"/>
  <c r="BG367" i="2"/>
  <c r="BF367" i="2"/>
  <c r="T367" i="2"/>
  <c r="R367" i="2"/>
  <c r="P367" i="2"/>
  <c r="BI363" i="2"/>
  <c r="BH363" i="2"/>
  <c r="BG363" i="2"/>
  <c r="BF363" i="2"/>
  <c r="T363" i="2"/>
  <c r="R363" i="2"/>
  <c r="P363" i="2"/>
  <c r="BI357" i="2"/>
  <c r="BH357" i="2"/>
  <c r="BG357" i="2"/>
  <c r="BF357" i="2"/>
  <c r="T357" i="2"/>
  <c r="R357" i="2"/>
  <c r="P357" i="2"/>
  <c r="BI353" i="2"/>
  <c r="BH353" i="2"/>
  <c r="BG353" i="2"/>
  <c r="BF353" i="2"/>
  <c r="T353" i="2"/>
  <c r="R353" i="2"/>
  <c r="P353" i="2"/>
  <c r="BI348" i="2"/>
  <c r="BH348" i="2"/>
  <c r="BG348" i="2"/>
  <c r="BF348" i="2"/>
  <c r="T348" i="2"/>
  <c r="R348" i="2"/>
  <c r="P348" i="2"/>
  <c r="BI345" i="2"/>
  <c r="BH345" i="2"/>
  <c r="BG345" i="2"/>
  <c r="BF345" i="2"/>
  <c r="T345" i="2"/>
  <c r="R345" i="2"/>
  <c r="P345" i="2"/>
  <c r="BI342" i="2"/>
  <c r="BH342" i="2"/>
  <c r="BG342" i="2"/>
  <c r="BF342" i="2"/>
  <c r="T342" i="2"/>
  <c r="R342" i="2"/>
  <c r="P342" i="2"/>
  <c r="BI337" i="2"/>
  <c r="BH337" i="2"/>
  <c r="BG337" i="2"/>
  <c r="BF337" i="2"/>
  <c r="T337" i="2"/>
  <c r="R337" i="2"/>
  <c r="P337" i="2"/>
  <c r="BI331" i="2"/>
  <c r="BH331" i="2"/>
  <c r="BG331" i="2"/>
  <c r="BF331" i="2"/>
  <c r="T331" i="2"/>
  <c r="R331" i="2"/>
  <c r="P331" i="2"/>
  <c r="BI324" i="2"/>
  <c r="BH324" i="2"/>
  <c r="BG324" i="2"/>
  <c r="BF324" i="2"/>
  <c r="T324" i="2"/>
  <c r="R324" i="2"/>
  <c r="P324" i="2"/>
  <c r="BI318" i="2"/>
  <c r="BH318" i="2"/>
  <c r="BG318" i="2"/>
  <c r="BF318" i="2"/>
  <c r="T318" i="2"/>
  <c r="R318" i="2"/>
  <c r="P318" i="2"/>
  <c r="BI315" i="2"/>
  <c r="BH315" i="2"/>
  <c r="BG315" i="2"/>
  <c r="BF315" i="2"/>
  <c r="T315" i="2"/>
  <c r="R315" i="2"/>
  <c r="P315" i="2"/>
  <c r="BI312" i="2"/>
  <c r="BH312" i="2"/>
  <c r="BG312" i="2"/>
  <c r="BF312" i="2"/>
  <c r="T312" i="2"/>
  <c r="R312" i="2"/>
  <c r="P312" i="2"/>
  <c r="BI309" i="2"/>
  <c r="BH309" i="2"/>
  <c r="BG309" i="2"/>
  <c r="BF309" i="2"/>
  <c r="T309" i="2"/>
  <c r="R309" i="2"/>
  <c r="P309" i="2"/>
  <c r="BI306" i="2"/>
  <c r="BH306" i="2"/>
  <c r="BG306" i="2"/>
  <c r="BF306" i="2"/>
  <c r="T306" i="2"/>
  <c r="R306" i="2"/>
  <c r="P306" i="2"/>
  <c r="BI301" i="2"/>
  <c r="BH301" i="2"/>
  <c r="BG301" i="2"/>
  <c r="BF301" i="2"/>
  <c r="T301" i="2"/>
  <c r="R301" i="2"/>
  <c r="P301" i="2"/>
  <c r="BI296" i="2"/>
  <c r="BH296" i="2"/>
  <c r="BG296" i="2"/>
  <c r="BF296" i="2"/>
  <c r="T296" i="2"/>
  <c r="R296" i="2"/>
  <c r="P296" i="2"/>
  <c r="BI293" i="2"/>
  <c r="BH293" i="2"/>
  <c r="BG293" i="2"/>
  <c r="BF293" i="2"/>
  <c r="T293" i="2"/>
  <c r="R293" i="2"/>
  <c r="P293" i="2"/>
  <c r="BI289" i="2"/>
  <c r="BH289" i="2"/>
  <c r="BG289" i="2"/>
  <c r="BF289" i="2"/>
  <c r="T289" i="2"/>
  <c r="R289" i="2"/>
  <c r="P289" i="2"/>
  <c r="BI283" i="2"/>
  <c r="BH283" i="2"/>
  <c r="BG283" i="2"/>
  <c r="BF283" i="2"/>
  <c r="T283" i="2"/>
  <c r="T282" i="2" s="1"/>
  <c r="R283" i="2"/>
  <c r="R282" i="2"/>
  <c r="P283" i="2"/>
  <c r="P282" i="2" s="1"/>
  <c r="BI279" i="2"/>
  <c r="BH279" i="2"/>
  <c r="BG279" i="2"/>
  <c r="BF279" i="2"/>
  <c r="T279" i="2"/>
  <c r="R279" i="2"/>
  <c r="P279" i="2"/>
  <c r="BI273" i="2"/>
  <c r="BH273" i="2"/>
  <c r="BG273" i="2"/>
  <c r="BF273" i="2"/>
  <c r="T273" i="2"/>
  <c r="R273" i="2"/>
  <c r="P273" i="2"/>
  <c r="BI270" i="2"/>
  <c r="BH270" i="2"/>
  <c r="BG270" i="2"/>
  <c r="BF270" i="2"/>
  <c r="T270" i="2"/>
  <c r="R270" i="2"/>
  <c r="P270" i="2"/>
  <c r="BI264" i="2"/>
  <c r="BH264" i="2"/>
  <c r="BG264" i="2"/>
  <c r="BF264" i="2"/>
  <c r="T264" i="2"/>
  <c r="R264" i="2"/>
  <c r="P264" i="2"/>
  <c r="BI260" i="2"/>
  <c r="BH260" i="2"/>
  <c r="BG260" i="2"/>
  <c r="BF260" i="2"/>
  <c r="T260" i="2"/>
  <c r="R260" i="2"/>
  <c r="P260" i="2"/>
  <c r="BI257" i="2"/>
  <c r="BH257" i="2"/>
  <c r="BG257" i="2"/>
  <c r="BF257" i="2"/>
  <c r="T257" i="2"/>
  <c r="R257" i="2"/>
  <c r="P257" i="2"/>
  <c r="BI254" i="2"/>
  <c r="BH254" i="2"/>
  <c r="BG254" i="2"/>
  <c r="BF254" i="2"/>
  <c r="T254" i="2"/>
  <c r="R254" i="2"/>
  <c r="P254" i="2"/>
  <c r="BI251" i="2"/>
  <c r="BH251" i="2"/>
  <c r="BG251" i="2"/>
  <c r="BF251" i="2"/>
  <c r="T251" i="2"/>
  <c r="R251" i="2"/>
  <c r="P251" i="2"/>
  <c r="BI247" i="2"/>
  <c r="BH247" i="2"/>
  <c r="BG247" i="2"/>
  <c r="BF247" i="2"/>
  <c r="T247" i="2"/>
  <c r="R247" i="2"/>
  <c r="P247" i="2"/>
  <c r="BI243" i="2"/>
  <c r="BH243" i="2"/>
  <c r="BG243" i="2"/>
  <c r="BF243" i="2"/>
  <c r="T243" i="2"/>
  <c r="R243" i="2"/>
  <c r="P243" i="2"/>
  <c r="BI239" i="2"/>
  <c r="BH239" i="2"/>
  <c r="BG239" i="2"/>
  <c r="BF239" i="2"/>
  <c r="T239" i="2"/>
  <c r="R239" i="2"/>
  <c r="P239" i="2"/>
  <c r="BI235" i="2"/>
  <c r="BH235" i="2"/>
  <c r="BG235" i="2"/>
  <c r="BF235" i="2"/>
  <c r="T235" i="2"/>
  <c r="R235" i="2"/>
  <c r="P235" i="2"/>
  <c r="BI230" i="2"/>
  <c r="BH230" i="2"/>
  <c r="BG230" i="2"/>
  <c r="BF230" i="2"/>
  <c r="T230" i="2"/>
  <c r="R230" i="2"/>
  <c r="P230" i="2"/>
  <c r="BI226" i="2"/>
  <c r="BH226" i="2"/>
  <c r="BG226" i="2"/>
  <c r="BF226" i="2"/>
  <c r="T226" i="2"/>
  <c r="R226" i="2"/>
  <c r="P226" i="2"/>
  <c r="BI222" i="2"/>
  <c r="BH222" i="2"/>
  <c r="BG222" i="2"/>
  <c r="BF222" i="2"/>
  <c r="T222" i="2"/>
  <c r="R222" i="2"/>
  <c r="P222" i="2"/>
  <c r="BI216" i="2"/>
  <c r="BH216" i="2"/>
  <c r="BG216" i="2"/>
  <c r="BF216" i="2"/>
  <c r="T216" i="2"/>
  <c r="R216" i="2"/>
  <c r="P216" i="2"/>
  <c r="BI210" i="2"/>
  <c r="BH210" i="2"/>
  <c r="BG210" i="2"/>
  <c r="BF210" i="2"/>
  <c r="T210" i="2"/>
  <c r="R210" i="2"/>
  <c r="P210" i="2"/>
  <c r="BI206" i="2"/>
  <c r="BH206" i="2"/>
  <c r="BG206" i="2"/>
  <c r="BF206" i="2"/>
  <c r="T206" i="2"/>
  <c r="R206" i="2"/>
  <c r="P206" i="2"/>
  <c r="J99" i="2"/>
  <c r="BI197" i="2"/>
  <c r="BH197" i="2"/>
  <c r="BG197" i="2"/>
  <c r="BF197" i="2"/>
  <c r="T197" i="2"/>
  <c r="R197" i="2"/>
  <c r="P197" i="2"/>
  <c r="BI193" i="2"/>
  <c r="BH193" i="2"/>
  <c r="BG193" i="2"/>
  <c r="BF193" i="2"/>
  <c r="T193" i="2"/>
  <c r="R193" i="2"/>
  <c r="P193" i="2"/>
  <c r="BI188" i="2"/>
  <c r="BH188" i="2"/>
  <c r="BG188" i="2"/>
  <c r="BF188" i="2"/>
  <c r="T188" i="2"/>
  <c r="R188" i="2"/>
  <c r="P188" i="2"/>
  <c r="BI184" i="2"/>
  <c r="BH184" i="2"/>
  <c r="BG184" i="2"/>
  <c r="BF184" i="2"/>
  <c r="T184" i="2"/>
  <c r="R184" i="2"/>
  <c r="P184" i="2"/>
  <c r="BI181" i="2"/>
  <c r="BH181" i="2"/>
  <c r="BG181" i="2"/>
  <c r="BF181" i="2"/>
  <c r="T181" i="2"/>
  <c r="R181" i="2"/>
  <c r="P181" i="2"/>
  <c r="BI177" i="2"/>
  <c r="BH177" i="2"/>
  <c r="BG177" i="2"/>
  <c r="BF177" i="2"/>
  <c r="T177" i="2"/>
  <c r="R177" i="2"/>
  <c r="P177" i="2"/>
  <c r="BI170" i="2"/>
  <c r="BH170" i="2"/>
  <c r="BG170" i="2"/>
  <c r="BF170" i="2"/>
  <c r="T170" i="2"/>
  <c r="R170" i="2"/>
  <c r="P170" i="2"/>
  <c r="BI166" i="2"/>
  <c r="BH166" i="2"/>
  <c r="BG166" i="2"/>
  <c r="BF166" i="2"/>
  <c r="T166" i="2"/>
  <c r="R166" i="2"/>
  <c r="P166" i="2"/>
  <c r="BI161" i="2"/>
  <c r="BH161" i="2"/>
  <c r="BG161" i="2"/>
  <c r="BF161" i="2"/>
  <c r="T161" i="2"/>
  <c r="R161" i="2"/>
  <c r="P161" i="2"/>
  <c r="BI156" i="2"/>
  <c r="BH156" i="2"/>
  <c r="BG156" i="2"/>
  <c r="BF156" i="2"/>
  <c r="T156" i="2"/>
  <c r="R156" i="2"/>
  <c r="P156" i="2"/>
  <c r="BI151" i="2"/>
  <c r="BH151" i="2"/>
  <c r="BG151" i="2"/>
  <c r="BF151" i="2"/>
  <c r="T151" i="2"/>
  <c r="R151" i="2"/>
  <c r="P151" i="2"/>
  <c r="BI141" i="2"/>
  <c r="BH141" i="2"/>
  <c r="BG141" i="2"/>
  <c r="BF141" i="2"/>
  <c r="T141" i="2"/>
  <c r="R141" i="2"/>
  <c r="P141" i="2"/>
  <c r="BI137" i="2"/>
  <c r="BH137" i="2"/>
  <c r="BG137" i="2"/>
  <c r="BF137" i="2"/>
  <c r="T137" i="2"/>
  <c r="R137" i="2"/>
  <c r="P137" i="2"/>
  <c r="BI133" i="2"/>
  <c r="BH133" i="2"/>
  <c r="BG133" i="2"/>
  <c r="BF133" i="2"/>
  <c r="T133" i="2"/>
  <c r="R133" i="2"/>
  <c r="P133" i="2"/>
  <c r="BI127" i="2"/>
  <c r="BH127" i="2"/>
  <c r="BG127" i="2"/>
  <c r="BF127" i="2"/>
  <c r="T127" i="2"/>
  <c r="R127" i="2"/>
  <c r="P127" i="2"/>
  <c r="F118" i="2"/>
  <c r="E116" i="2"/>
  <c r="F89" i="2"/>
  <c r="E87" i="2"/>
  <c r="J24" i="2"/>
  <c r="E24" i="2"/>
  <c r="J121" i="2"/>
  <c r="J23" i="2"/>
  <c r="J21" i="2"/>
  <c r="E21" i="2"/>
  <c r="J91" i="2"/>
  <c r="J20" i="2"/>
  <c r="J18" i="2"/>
  <c r="E18" i="2"/>
  <c r="F121" i="2"/>
  <c r="J17" i="2"/>
  <c r="J15" i="2"/>
  <c r="E15" i="2"/>
  <c r="F120" i="2"/>
  <c r="J14" i="2"/>
  <c r="J12" i="2"/>
  <c r="J89" i="2"/>
  <c r="E7" i="2"/>
  <c r="E85" i="2" s="1"/>
  <c r="L90" i="1"/>
  <c r="AM90" i="1"/>
  <c r="AM89" i="1"/>
  <c r="L89" i="1"/>
  <c r="AM87" i="1"/>
  <c r="L87" i="1"/>
  <c r="L85" i="1"/>
  <c r="L84" i="1"/>
  <c r="J417" i="2"/>
  <c r="J363" i="2"/>
  <c r="J348" i="2"/>
  <c r="BK331" i="2"/>
  <c r="BK293" i="2"/>
  <c r="BK279" i="2"/>
  <c r="BK210" i="2"/>
  <c r="J193" i="2"/>
  <c r="BK156" i="2"/>
  <c r="BK405" i="2"/>
  <c r="J315" i="2"/>
  <c r="J293" i="2"/>
  <c r="BK251" i="2"/>
  <c r="BK243" i="2"/>
  <c r="J197" i="2"/>
  <c r="BK170" i="2"/>
  <c r="AS94" i="1"/>
  <c r="J301" i="2"/>
  <c r="BK270" i="2"/>
  <c r="BK257" i="2"/>
  <c r="BK235" i="2"/>
  <c r="BK206" i="2"/>
  <c r="J156" i="2"/>
  <c r="J381" i="2"/>
  <c r="J371" i="2"/>
  <c r="J342" i="2"/>
  <c r="BK324" i="2"/>
  <c r="J273" i="2"/>
  <c r="BK226" i="2"/>
  <c r="J181" i="2"/>
  <c r="J161" i="2"/>
  <c r="BK127" i="2"/>
  <c r="BK301" i="2"/>
  <c r="BK273" i="2"/>
  <c r="J254" i="2"/>
  <c r="J206" i="2"/>
  <c r="BK184" i="2"/>
  <c r="BK141" i="2"/>
  <c r="F37" i="3"/>
  <c r="BD96" i="1" s="1"/>
  <c r="BK246" i="4"/>
  <c r="J218" i="4"/>
  <c r="BK160" i="4"/>
  <c r="J251" i="4"/>
  <c r="BK176" i="4"/>
  <c r="J160" i="4"/>
  <c r="BK251" i="4"/>
  <c r="J224" i="4"/>
  <c r="BK214" i="4"/>
  <c r="BK203" i="4"/>
  <c r="J141" i="4"/>
  <c r="J199" i="4"/>
  <c r="J145" i="4"/>
  <c r="BK230" i="4"/>
  <c r="BK192" i="4"/>
  <c r="BK137" i="4"/>
  <c r="J236" i="4"/>
  <c r="BK211" i="4"/>
  <c r="BK145" i="4"/>
  <c r="F37" i="5"/>
  <c r="BD98" i="1"/>
  <c r="F34" i="5"/>
  <c r="BA98" i="1"/>
  <c r="F36" i="6"/>
  <c r="BC99" i="1"/>
  <c r="F36" i="7"/>
  <c r="BC100" i="1"/>
  <c r="J351" i="8"/>
  <c r="J341" i="8"/>
  <c r="J289" i="8"/>
  <c r="BK266" i="8"/>
  <c r="J217" i="8"/>
  <c r="J186" i="8"/>
  <c r="BK132" i="8"/>
  <c r="J330" i="8"/>
  <c r="BK236" i="8"/>
  <c r="BK225" i="8"/>
  <c r="BK136" i="8"/>
  <c r="BK362" i="8"/>
  <c r="BK335" i="8"/>
  <c r="BK295" i="8"/>
  <c r="J266" i="8"/>
  <c r="BK244" i="8"/>
  <c r="J212" i="8"/>
  <c r="J177" i="8"/>
  <c r="BK159" i="8"/>
  <c r="BK370" i="8"/>
  <c r="BK341" i="8"/>
  <c r="J315" i="8"/>
  <c r="J300" i="8"/>
  <c r="BK263" i="8"/>
  <c r="BK247" i="8"/>
  <c r="J233" i="8"/>
  <c r="BK208" i="8"/>
  <c r="J159" i="8"/>
  <c r="J370" i="8"/>
  <c r="BK358" i="8"/>
  <c r="BK306" i="8"/>
  <c r="J253" i="8"/>
  <c r="BK204" i="8"/>
  <c r="J173" i="8"/>
  <c r="BK375" i="8"/>
  <c r="BK284" i="8"/>
  <c r="J236" i="8"/>
  <c r="J218" i="9"/>
  <c r="BK212" i="9"/>
  <c r="J244" i="9"/>
  <c r="BK221" i="9"/>
  <c r="BK209" i="9"/>
  <c r="J191" i="9"/>
  <c r="J176" i="9"/>
  <c r="BK141" i="9"/>
  <c r="BK240" i="9"/>
  <c r="BK218" i="9"/>
  <c r="BK198" i="9"/>
  <c r="BK161" i="9"/>
  <c r="BK230" i="9"/>
  <c r="BK176" i="9"/>
  <c r="J141" i="9"/>
  <c r="J125" i="9"/>
  <c r="BK227" i="9"/>
  <c r="J212" i="9"/>
  <c r="BK183" i="9"/>
  <c r="BK158" i="9"/>
  <c r="BK295" i="10"/>
  <c r="BK251" i="10"/>
  <c r="J211" i="10"/>
  <c r="J183" i="10"/>
  <c r="BK163" i="10"/>
  <c r="J127" i="10"/>
  <c r="J326" i="10"/>
  <c r="J313" i="10"/>
  <c r="BK302" i="10"/>
  <c r="J284" i="10"/>
  <c r="BK255" i="10"/>
  <c r="J219" i="10"/>
  <c r="BK183" i="10"/>
  <c r="BK147" i="10"/>
  <c r="BK326" i="10"/>
  <c r="J288" i="10"/>
  <c r="J275" i="10"/>
  <c r="J247" i="10"/>
  <c r="BK155" i="10"/>
  <c r="J255" i="10"/>
  <c r="J207" i="10"/>
  <c r="J195" i="10"/>
  <c r="BK179" i="10"/>
  <c r="J163" i="10"/>
  <c r="J143" i="10"/>
  <c r="J306" i="10"/>
  <c r="J251" i="10"/>
  <c r="BK215" i="10"/>
  <c r="BK175" i="10"/>
  <c r="BK127" i="10"/>
  <c r="BK288" i="10"/>
  <c r="BK259" i="10"/>
  <c r="BK239" i="10"/>
  <c r="BK211" i="10"/>
  <c r="J159" i="10"/>
  <c r="J152" i="11"/>
  <c r="BK146" i="11"/>
  <c r="BK122" i="11"/>
  <c r="BK126" i="11"/>
  <c r="J133" i="11"/>
  <c r="BK155" i="11"/>
  <c r="J140" i="11"/>
  <c r="J146" i="11"/>
  <c r="BK137" i="11"/>
  <c r="J375" i="12"/>
  <c r="J331" i="12"/>
  <c r="BK299" i="12"/>
  <c r="J256" i="12"/>
  <c r="J391" i="12"/>
  <c r="BK341" i="12"/>
  <c r="J320" i="12"/>
  <c r="BK296" i="12"/>
  <c r="BK256" i="12"/>
  <c r="BK225" i="12"/>
  <c r="BK126" i="12"/>
  <c r="BK365" i="12"/>
  <c r="J349" i="12"/>
  <c r="BK293" i="12"/>
  <c r="J216" i="12"/>
  <c r="J175" i="12"/>
  <c r="J144" i="12"/>
  <c r="J365" i="12"/>
  <c r="J310" i="12"/>
  <c r="J277" i="12"/>
  <c r="BK249" i="12"/>
  <c r="BK237" i="12"/>
  <c r="BK216" i="12"/>
  <c r="BK184" i="12"/>
  <c r="J171" i="12"/>
  <c r="J136" i="12"/>
  <c r="J387" i="12"/>
  <c r="BK345" i="12"/>
  <c r="J271" i="12"/>
  <c r="BK229" i="12"/>
  <c r="J200" i="12"/>
  <c r="BK149" i="12"/>
  <c r="BK371" i="12"/>
  <c r="J299" i="12"/>
  <c r="J282" i="12"/>
  <c r="J249" i="12"/>
  <c r="J229" i="12"/>
  <c r="BK179" i="12"/>
  <c r="BK144" i="12"/>
  <c r="BK166" i="13"/>
  <c r="J149" i="13"/>
  <c r="J140" i="13"/>
  <c r="J166" i="13"/>
  <c r="J145" i="13"/>
  <c r="J128" i="13"/>
  <c r="J157" i="13"/>
  <c r="BK152" i="13"/>
  <c r="BK200" i="14"/>
  <c r="BK157" i="14"/>
  <c r="J232" i="14"/>
  <c r="J193" i="14"/>
  <c r="J160" i="14"/>
  <c r="BK213" i="14"/>
  <c r="J204" i="14"/>
  <c r="J185" i="14"/>
  <c r="J146" i="14"/>
  <c r="BK232" i="14"/>
  <c r="J219" i="14"/>
  <c r="J197" i="14"/>
  <c r="J213" i="14"/>
  <c r="BK138" i="14"/>
  <c r="BK197" i="14"/>
  <c r="J168" i="14"/>
  <c r="J125" i="14"/>
  <c r="J320" i="15"/>
  <c r="BK291" i="15"/>
  <c r="J247" i="15"/>
  <c r="BK183" i="15"/>
  <c r="J135" i="15"/>
  <c r="J349" i="15"/>
  <c r="BK295" i="15"/>
  <c r="J235" i="15"/>
  <c r="BK219" i="15"/>
  <c r="J175" i="15"/>
  <c r="BK159" i="15"/>
  <c r="BK123" i="15"/>
  <c r="BK345" i="15"/>
  <c r="BK324" i="15"/>
  <c r="J303" i="15"/>
  <c r="BK263" i="15"/>
  <c r="J227" i="15"/>
  <c r="J195" i="15"/>
  <c r="BK135" i="15"/>
  <c r="J327" i="15"/>
  <c r="J295" i="15"/>
  <c r="J255" i="15"/>
  <c r="BK199" i="15"/>
  <c r="J179" i="15"/>
  <c r="J151" i="15"/>
  <c r="BK353" i="15"/>
  <c r="BK338" i="15"/>
  <c r="BK331" i="15"/>
  <c r="BK287" i="15"/>
  <c r="J251" i="15"/>
  <c r="BK207" i="15"/>
  <c r="BK187" i="15"/>
  <c r="BK139" i="15"/>
  <c r="BK312" i="15"/>
  <c r="BK275" i="15"/>
  <c r="BK251" i="15"/>
  <c r="J215" i="15"/>
  <c r="BK191" i="15"/>
  <c r="J171" i="15"/>
  <c r="BK131" i="15"/>
  <c r="BK129" i="16"/>
  <c r="BK157" i="16"/>
  <c r="J129" i="16"/>
  <c r="J162" i="16"/>
  <c r="J149" i="16"/>
  <c r="BK413" i="2"/>
  <c r="BK376" i="2"/>
  <c r="BK342" i="2"/>
  <c r="BK318" i="2"/>
  <c r="BK283" i="2"/>
  <c r="J230" i="2"/>
  <c r="BK188" i="2"/>
  <c r="BK161" i="2"/>
  <c r="J409" i="2"/>
  <c r="BK393" i="2"/>
  <c r="J312" i="2"/>
  <c r="J260" i="2"/>
  <c r="J247" i="2"/>
  <c r="BK222" i="2"/>
  <c r="BK166" i="2"/>
  <c r="J137" i="2"/>
  <c r="BK417" i="2"/>
  <c r="BK409" i="2"/>
  <c r="BK397" i="2"/>
  <c r="J387" i="2"/>
  <c r="BK371" i="2"/>
  <c r="BK363" i="2"/>
  <c r="BK353" i="2"/>
  <c r="BK337" i="2"/>
  <c r="J318" i="2"/>
  <c r="BK312" i="2"/>
  <c r="J283" i="2"/>
  <c r="BK239" i="2"/>
  <c r="BK230" i="2"/>
  <c r="J216" i="2"/>
  <c r="BK181" i="2"/>
  <c r="BK387" i="2"/>
  <c r="J376" i="2"/>
  <c r="J353" i="2"/>
  <c r="J331" i="2"/>
  <c r="J279" i="2"/>
  <c r="BK260" i="2"/>
  <c r="BK216" i="2"/>
  <c r="J166" i="2"/>
  <c r="BK137" i="2"/>
  <c r="BK306" i="2"/>
  <c r="J289" i="2"/>
  <c r="J264" i="2"/>
  <c r="J235" i="2"/>
  <c r="J170" i="2"/>
  <c r="J127" i="2"/>
  <c r="BK119" i="3"/>
  <c r="F35" i="3"/>
  <c r="BB96" i="1"/>
  <c r="J233" i="4"/>
  <c r="BK199" i="4"/>
  <c r="J137" i="4"/>
  <c r="J241" i="4"/>
  <c r="J214" i="4"/>
  <c r="J149" i="4"/>
  <c r="J246" i="4"/>
  <c r="BK221" i="4"/>
  <c r="J207" i="4"/>
  <c r="BK163" i="4"/>
  <c r="BK207" i="4"/>
  <c r="BK149" i="4"/>
  <c r="BK236" i="4"/>
  <c r="J203" i="4"/>
  <c r="J176" i="4"/>
  <c r="BK233" i="4"/>
  <c r="BK196" i="4"/>
  <c r="J121" i="5"/>
  <c r="J121" i="6"/>
  <c r="F35" i="6"/>
  <c r="BB99" i="1"/>
  <c r="BK121" i="7"/>
  <c r="F37" i="7"/>
  <c r="BD100" i="1" s="1"/>
  <c r="J34" i="7"/>
  <c r="AW100" i="1"/>
  <c r="BK303" i="8"/>
  <c r="J269" i="8"/>
  <c r="J221" i="8"/>
  <c r="BK198" i="8"/>
  <c r="J154" i="8"/>
  <c r="J126" i="8"/>
  <c r="J321" i="8"/>
  <c r="J229" i="8"/>
  <c r="J163" i="8"/>
  <c r="J132" i="8"/>
  <c r="BK351" i="8"/>
  <c r="BK300" i="8"/>
  <c r="BK275" i="8"/>
  <c r="J263" i="8"/>
  <c r="J239" i="8"/>
  <c r="BK186" i="8"/>
  <c r="BK169" i="8"/>
  <c r="J366" i="8"/>
  <c r="BK321" i="8"/>
  <c r="J306" i="8"/>
  <c r="BK269" i="8"/>
  <c r="BK253" i="8"/>
  <c r="BK212" i="8"/>
  <c r="J182" i="8"/>
  <c r="BK149" i="8"/>
  <c r="BK347" i="8"/>
  <c r="J303" i="8"/>
  <c r="J247" i="8"/>
  <c r="J194" i="8"/>
  <c r="BK163" i="8"/>
  <c r="BK311" i="8"/>
  <c r="J278" i="8"/>
  <c r="BK221" i="8"/>
  <c r="BK154" i="8"/>
  <c r="BK215" i="9"/>
  <c r="J137" i="9"/>
  <c r="J235" i="9"/>
  <c r="J202" i="9"/>
  <c r="J187" i="9"/>
  <c r="J158" i="9"/>
  <c r="BK133" i="9"/>
  <c r="J227" i="9"/>
  <c r="J209" i="9"/>
  <c r="J183" i="9"/>
  <c r="J145" i="9"/>
  <c r="J205" i="9"/>
  <c r="BK191" i="9"/>
  <c r="BK155" i="9"/>
  <c r="BK235" i="9"/>
  <c r="BK224" i="9"/>
  <c r="J198" i="9"/>
  <c r="BK180" i="9"/>
  <c r="J155" i="9"/>
  <c r="J292" i="10"/>
  <c r="BK263" i="10"/>
  <c r="BK231" i="10"/>
  <c r="BK195" i="10"/>
  <c r="BK143" i="10"/>
  <c r="J317" i="10"/>
  <c r="BK306" i="10"/>
  <c r="BK292" i="10"/>
  <c r="J263" i="10"/>
  <c r="BK223" i="10"/>
  <c r="J203" i="10"/>
  <c r="BK159" i="10"/>
  <c r="J139" i="10"/>
  <c r="J321" i="10"/>
  <c r="J271" i="10"/>
  <c r="J239" i="10"/>
  <c r="BK131" i="10"/>
  <c r="BK235" i="10"/>
  <c r="J199" i="10"/>
  <c r="BK167" i="10"/>
  <c r="J147" i="10"/>
  <c r="BK317" i="10"/>
  <c r="J302" i="10"/>
  <c r="J235" i="10"/>
  <c r="BK199" i="10"/>
  <c r="J171" i="10"/>
  <c r="J123" i="10"/>
  <c r="BK275" i="10"/>
  <c r="J243" i="10"/>
  <c r="BK227" i="10"/>
  <c r="J187" i="10"/>
  <c r="J135" i="10"/>
  <c r="BK140" i="11"/>
  <c r="BK143" i="11"/>
  <c r="J137" i="11"/>
  <c r="BK149" i="11"/>
  <c r="J155" i="11"/>
  <c r="J129" i="11"/>
  <c r="J400" i="12"/>
  <c r="J359" i="12"/>
  <c r="J323" i="12"/>
  <c r="BK261" i="12"/>
  <c r="BK132" i="12"/>
  <c r="J354" i="12"/>
  <c r="BK326" i="12"/>
  <c r="J305" i="12"/>
  <c r="BK271" i="12"/>
  <c r="BK233" i="12"/>
  <c r="J154" i="12"/>
  <c r="J383" i="12"/>
  <c r="BK354" i="12"/>
  <c r="BK310" i="12"/>
  <c r="J220" i="12"/>
  <c r="BK188" i="12"/>
  <c r="J159" i="12"/>
  <c r="J345" i="12"/>
  <c r="BK290" i="12"/>
  <c r="BK252" i="12"/>
  <c r="BK220" i="12"/>
  <c r="J188" i="12"/>
  <c r="BK175" i="12"/>
  <c r="J149" i="12"/>
  <c r="BK400" i="12"/>
  <c r="BK349" i="12"/>
  <c r="J290" i="12"/>
  <c r="J252" i="12"/>
  <c r="J237" i="12"/>
  <c r="BK212" i="12"/>
  <c r="BK154" i="12"/>
  <c r="BK383" i="12"/>
  <c r="BK331" i="12"/>
  <c r="BK305" i="12"/>
  <c r="J293" i="12"/>
  <c r="J233" i="12"/>
  <c r="J184" i="12"/>
  <c r="BK159" i="12"/>
  <c r="J132" i="12"/>
  <c r="BK145" i="13"/>
  <c r="BK128" i="13"/>
  <c r="BK149" i="13"/>
  <c r="J132" i="13"/>
  <c r="J160" i="13"/>
  <c r="J136" i="13"/>
  <c r="BK219" i="14"/>
  <c r="BK193" i="14"/>
  <c r="BK142" i="14"/>
  <c r="J227" i="14"/>
  <c r="BK178" i="14"/>
  <c r="BK125" i="14"/>
  <c r="J210" i="14"/>
  <c r="J189" i="14"/>
  <c r="J163" i="14"/>
  <c r="J134" i="14"/>
  <c r="J222" i="14"/>
  <c r="J182" i="14"/>
  <c r="J138" i="14"/>
  <c r="BK146" i="14"/>
  <c r="BK204" i="14"/>
  <c r="BK189" i="14"/>
  <c r="BK163" i="14"/>
  <c r="J341" i="15"/>
  <c r="J312" i="15"/>
  <c r="BK271" i="15"/>
  <c r="BK243" i="15"/>
  <c r="BK155" i="15"/>
  <c r="J123" i="15"/>
  <c r="J331" i="15"/>
  <c r="J291" i="15"/>
  <c r="BK227" i="15"/>
  <c r="J211" i="15"/>
  <c r="BK167" i="15"/>
  <c r="J155" i="15"/>
  <c r="BK127" i="15"/>
  <c r="BK341" i="15"/>
  <c r="BK316" i="15"/>
  <c r="J275" i="15"/>
  <c r="BK239" i="15"/>
  <c r="BK215" i="15"/>
  <c r="J159" i="15"/>
  <c r="J338" i="15"/>
  <c r="BK307" i="15"/>
  <c r="BK267" i="15"/>
  <c r="BK247" i="15"/>
  <c r="J187" i="15"/>
  <c r="BK171" i="15"/>
  <c r="J131" i="15"/>
  <c r="J345" i="15"/>
  <c r="J324" i="15"/>
  <c r="BK283" i="15"/>
  <c r="BK255" i="15"/>
  <c r="BK235" i="15"/>
  <c r="J203" i="15"/>
  <c r="J167" i="15"/>
  <c r="J127" i="15"/>
  <c r="J287" i="15"/>
  <c r="J267" i="15"/>
  <c r="J223" i="15"/>
  <c r="BK195" i="15"/>
  <c r="BK175" i="15"/>
  <c r="BK151" i="15"/>
  <c r="J133" i="16"/>
  <c r="J143" i="16"/>
  <c r="BK133" i="16"/>
  <c r="J157" i="16"/>
  <c r="BK143" i="16"/>
  <c r="BK422" i="2"/>
  <c r="J397" i="2"/>
  <c r="J357" i="2"/>
  <c r="J345" i="2"/>
  <c r="BK289" i="2"/>
  <c r="J243" i="2"/>
  <c r="BK197" i="2"/>
  <c r="J184" i="2"/>
  <c r="J133" i="2"/>
  <c r="BK345" i="2"/>
  <c r="J309" i="2"/>
  <c r="BK254" i="2"/>
  <c r="J239" i="2"/>
  <c r="BK193" i="2"/>
  <c r="J141" i="2"/>
  <c r="J422" i="2"/>
  <c r="J413" i="2"/>
  <c r="J405" i="2"/>
  <c r="J393" i="2"/>
  <c r="BK381" i="2"/>
  <c r="J367" i="2"/>
  <c r="BK357" i="2"/>
  <c r="BK348" i="2"/>
  <c r="J324" i="2"/>
  <c r="BK315" i="2"/>
  <c r="BK296" i="2"/>
  <c r="BK264" i="2"/>
  <c r="BK247" i="2"/>
  <c r="J222" i="2"/>
  <c r="J188" i="2"/>
  <c r="J177" i="2"/>
  <c r="J151" i="2"/>
  <c r="BK367" i="2"/>
  <c r="J337" i="2"/>
  <c r="J306" i="2"/>
  <c r="J251" i="2"/>
  <c r="J210" i="2"/>
  <c r="BK177" i="2"/>
  <c r="BK133" i="2"/>
  <c r="BK309" i="2"/>
  <c r="J296" i="2"/>
  <c r="J270" i="2"/>
  <c r="J257" i="2"/>
  <c r="J226" i="2"/>
  <c r="BK151" i="2"/>
  <c r="J119" i="3"/>
  <c r="J34" i="3"/>
  <c r="AW96" i="1" s="1"/>
  <c r="BK224" i="4"/>
  <c r="BK166" i="4"/>
  <c r="J128" i="4"/>
  <c r="J221" i="4"/>
  <c r="BK171" i="4"/>
  <c r="BK141" i="4"/>
  <c r="J230" i="4"/>
  <c r="BK218" i="4"/>
  <c r="J211" i="4"/>
  <c r="J171" i="4"/>
  <c r="J227" i="4"/>
  <c r="J192" i="4"/>
  <c r="BK128" i="4"/>
  <c r="J196" i="4"/>
  <c r="J187" i="4"/>
  <c r="BK241" i="4"/>
  <c r="BK227" i="4"/>
  <c r="BK187" i="4"/>
  <c r="J166" i="4"/>
  <c r="J163" i="4"/>
  <c r="BK121" i="5"/>
  <c r="F36" i="5"/>
  <c r="BC98" i="1"/>
  <c r="BK121" i="6"/>
  <c r="J121" i="7"/>
  <c r="J358" i="8"/>
  <c r="J347" i="8"/>
  <c r="J325" i="8"/>
  <c r="J272" i="8"/>
  <c r="J225" i="8"/>
  <c r="J208" i="8"/>
  <c r="BK177" i="8"/>
  <c r="J335" i="8"/>
  <c r="BK278" i="8"/>
  <c r="BK233" i="8"/>
  <c r="J149" i="8"/>
  <c r="J375" i="8"/>
  <c r="BK315" i="8"/>
  <c r="BK289" i="8"/>
  <c r="BK272" i="8"/>
  <c r="J257" i="8"/>
  <c r="J204" i="8"/>
  <c r="BK173" i="8"/>
  <c r="BK144" i="8"/>
  <c r="J362" i="8"/>
  <c r="BK330" i="8"/>
  <c r="J311" i="8"/>
  <c r="J284" i="8"/>
  <c r="BK257" i="8"/>
  <c r="BK239" i="8"/>
  <c r="BK229" i="8"/>
  <c r="BK194" i="8"/>
  <c r="J169" i="8"/>
  <c r="J136" i="8"/>
  <c r="BK366" i="8"/>
  <c r="BK325" i="8"/>
  <c r="J275" i="8"/>
  <c r="BK217" i="8"/>
  <c r="BK182" i="8"/>
  <c r="J144" i="8"/>
  <c r="J295" i="8"/>
  <c r="J244" i="8"/>
  <c r="J198" i="8"/>
  <c r="BK126" i="8"/>
  <c r="J195" i="9"/>
  <c r="J240" i="9"/>
  <c r="J215" i="9"/>
  <c r="BK195" i="9"/>
  <c r="J180" i="9"/>
  <c r="BK145" i="9"/>
  <c r="BK244" i="9"/>
  <c r="J224" i="9"/>
  <c r="BK205" i="9"/>
  <c r="J166" i="9"/>
  <c r="BK137" i="9"/>
  <c r="BK202" i="9"/>
  <c r="J161" i="9"/>
  <c r="J133" i="9"/>
  <c r="J230" i="9"/>
  <c r="J221" i="9"/>
  <c r="BK187" i="9"/>
  <c r="BK166" i="9"/>
  <c r="BK125" i="9"/>
  <c r="BK267" i="10"/>
  <c r="J259" i="10"/>
  <c r="J227" i="10"/>
  <c r="BK191" i="10"/>
  <c r="J167" i="10"/>
  <c r="BK139" i="10"/>
  <c r="BK123" i="10"/>
  <c r="BK321" i="10"/>
  <c r="BK309" i="10"/>
  <c r="J299" i="10"/>
  <c r="BK271" i="10"/>
  <c r="BK243" i="10"/>
  <c r="BK207" i="10"/>
  <c r="BK171" i="10"/>
  <c r="J155" i="10"/>
  <c r="J131" i="10"/>
  <c r="BK299" i="10"/>
  <c r="BK280" i="10"/>
  <c r="J267" i="10"/>
  <c r="BK219" i="10"/>
  <c r="BK284" i="10"/>
  <c r="J223" i="10"/>
  <c r="BK203" i="10"/>
  <c r="J191" i="10"/>
  <c r="J175" i="10"/>
  <c r="J151" i="10"/>
  <c r="J309" i="10"/>
  <c r="J295" i="10"/>
  <c r="J231" i="10"/>
  <c r="BK187" i="10"/>
  <c r="BK135" i="10"/>
  <c r="BK313" i="10"/>
  <c r="J280" i="10"/>
  <c r="BK247" i="10"/>
  <c r="J215" i="10"/>
  <c r="J179" i="10"/>
  <c r="BK151" i="10"/>
  <c r="J149" i="11"/>
  <c r="BK129" i="11"/>
  <c r="BK152" i="11"/>
  <c r="J122" i="11"/>
  <c r="J160" i="11"/>
  <c r="J143" i="11"/>
  <c r="J126" i="11"/>
  <c r="BK133" i="11"/>
  <c r="BK160" i="11"/>
  <c r="BK395" i="12"/>
  <c r="J335" i="12"/>
  <c r="BK264" i="12"/>
  <c r="J212" i="12"/>
  <c r="BK375" i="12"/>
  <c r="BK335" i="12"/>
  <c r="BK315" i="12"/>
  <c r="J287" i="12"/>
  <c r="J246" i="12"/>
  <c r="J206" i="12"/>
  <c r="BK391" i="12"/>
  <c r="BK359" i="12"/>
  <c r="BK320" i="12"/>
  <c r="BK277" i="12"/>
  <c r="BK200" i="12"/>
  <c r="BK171" i="12"/>
  <c r="J371" i="12"/>
  <c r="BK323" i="12"/>
  <c r="BK287" i="12"/>
  <c r="J264" i="12"/>
  <c r="BK241" i="12"/>
  <c r="BK196" i="12"/>
  <c r="J179" i="12"/>
  <c r="BK163" i="12"/>
  <c r="J126" i="12"/>
  <c r="J395" i="12"/>
  <c r="J315" i="12"/>
  <c r="BK282" i="12"/>
  <c r="J241" i="12"/>
  <c r="J225" i="12"/>
  <c r="J196" i="12"/>
  <c r="BK387" i="12"/>
  <c r="J341" i="12"/>
  <c r="J326" i="12"/>
  <c r="J296" i="12"/>
  <c r="J261" i="12"/>
  <c r="BK246" i="12"/>
  <c r="BK206" i="12"/>
  <c r="J163" i="12"/>
  <c r="BK136" i="12"/>
  <c r="BK157" i="13"/>
  <c r="BK140" i="13"/>
  <c r="BK124" i="13"/>
  <c r="BK160" i="13"/>
  <c r="BK136" i="13"/>
  <c r="J124" i="13"/>
  <c r="J152" i="13"/>
  <c r="BK132" i="13"/>
  <c r="J207" i="14"/>
  <c r="J178" i="14"/>
  <c r="BK134" i="14"/>
  <c r="BK210" i="14"/>
  <c r="BK222" i="14"/>
  <c r="BK207" i="14"/>
  <c r="J200" i="14"/>
  <c r="BK182" i="14"/>
  <c r="J142" i="14"/>
  <c r="BK227" i="14"/>
  <c r="BK216" i="14"/>
  <c r="BK168" i="14"/>
  <c r="J157" i="14"/>
  <c r="J216" i="14"/>
  <c r="BK185" i="14"/>
  <c r="BK160" i="14"/>
  <c r="BK327" i="15"/>
  <c r="BK299" i="15"/>
  <c r="BK259" i="15"/>
  <c r="J219" i="15"/>
  <c r="J139" i="15"/>
  <c r="J358" i="15"/>
  <c r="J299" i="15"/>
  <c r="J283" i="15"/>
  <c r="BK223" i="15"/>
  <c r="BK203" i="15"/>
  <c r="BK163" i="15"/>
  <c r="J143" i="15"/>
  <c r="BK358" i="15"/>
  <c r="J334" i="15"/>
  <c r="J279" i="15"/>
  <c r="J259" i="15"/>
  <c r="BK231" i="15"/>
  <c r="J191" i="15"/>
  <c r="J353" i="15"/>
  <c r="BK320" i="15"/>
  <c r="BK303" i="15"/>
  <c r="J263" i="15"/>
  <c r="J239" i="15"/>
  <c r="J183" i="15"/>
  <c r="J163" i="15"/>
  <c r="BK143" i="15"/>
  <c r="BK349" i="15"/>
  <c r="BK334" i="15"/>
  <c r="J316" i="15"/>
  <c r="BK279" i="15"/>
  <c r="J243" i="15"/>
  <c r="BK211" i="15"/>
  <c r="J199" i="15"/>
  <c r="J147" i="15"/>
  <c r="J307" i="15"/>
  <c r="J271" i="15"/>
  <c r="J231" i="15"/>
  <c r="J207" i="15"/>
  <c r="BK179" i="15"/>
  <c r="BK147" i="15"/>
  <c r="BK149" i="16"/>
  <c r="BK162" i="16"/>
  <c r="J125" i="16"/>
  <c r="BK125" i="16"/>
  <c r="R126" i="2" l="1"/>
  <c r="T205" i="2"/>
  <c r="BK386" i="2"/>
  <c r="J386" i="2" s="1"/>
  <c r="J103" i="2" s="1"/>
  <c r="P127" i="4"/>
  <c r="R125" i="8"/>
  <c r="R193" i="8"/>
  <c r="T262" i="8"/>
  <c r="R124" i="9"/>
  <c r="BK175" i="9"/>
  <c r="J175" i="9" s="1"/>
  <c r="J100" i="9" s="1"/>
  <c r="R239" i="9"/>
  <c r="BK122" i="10"/>
  <c r="J122" i="10" s="1"/>
  <c r="J98" i="10" s="1"/>
  <c r="P125" i="12"/>
  <c r="P195" i="12"/>
  <c r="P276" i="12"/>
  <c r="P364" i="12"/>
  <c r="T123" i="13"/>
  <c r="BK156" i="13"/>
  <c r="J156" i="13" s="1"/>
  <c r="J100" i="13" s="1"/>
  <c r="T177" i="14"/>
  <c r="R122" i="15"/>
  <c r="R121" i="15" s="1"/>
  <c r="R120" i="15" s="1"/>
  <c r="R124" i="16"/>
  <c r="BK156" i="16"/>
  <c r="J156" i="16" s="1"/>
  <c r="J102" i="16" s="1"/>
  <c r="BK126" i="2"/>
  <c r="J126" i="2"/>
  <c r="J98" i="2" s="1"/>
  <c r="R205" i="2"/>
  <c r="R288" i="2"/>
  <c r="T386" i="2"/>
  <c r="R127" i="4"/>
  <c r="BK191" i="4"/>
  <c r="J191" i="4"/>
  <c r="J102" i="4"/>
  <c r="P125" i="8"/>
  <c r="T193" i="8"/>
  <c r="R340" i="8"/>
  <c r="P175" i="9"/>
  <c r="T239" i="9"/>
  <c r="R122" i="10"/>
  <c r="R121" i="10"/>
  <c r="R120" i="10"/>
  <c r="P121" i="11"/>
  <c r="P120" i="11"/>
  <c r="P119" i="11"/>
  <c r="AU104" i="1"/>
  <c r="BK195" i="12"/>
  <c r="J195" i="12"/>
  <c r="J99" i="12"/>
  <c r="R276" i="12"/>
  <c r="R364" i="12"/>
  <c r="BK123" i="13"/>
  <c r="J123" i="13"/>
  <c r="J98" i="13"/>
  <c r="BK144" i="13"/>
  <c r="J144" i="13"/>
  <c r="J99" i="13"/>
  <c r="P156" i="13"/>
  <c r="T124" i="14"/>
  <c r="T123" i="14"/>
  <c r="T122" i="14" s="1"/>
  <c r="BK177" i="14"/>
  <c r="J177" i="14" s="1"/>
  <c r="J100" i="14" s="1"/>
  <c r="P122" i="15"/>
  <c r="P121" i="15"/>
  <c r="P120" i="15" s="1"/>
  <c r="AU108" i="1" s="1"/>
  <c r="BK124" i="16"/>
  <c r="P126" i="2"/>
  <c r="P205" i="2"/>
  <c r="T288" i="2"/>
  <c r="BK127" i="4"/>
  <c r="J127" i="4"/>
  <c r="J98" i="4" s="1"/>
  <c r="T191" i="4"/>
  <c r="P193" i="8"/>
  <c r="P262" i="8"/>
  <c r="T340" i="8"/>
  <c r="T124" i="9"/>
  <c r="P239" i="9"/>
  <c r="T122" i="10"/>
  <c r="T121" i="10" s="1"/>
  <c r="T120" i="10" s="1"/>
  <c r="BK121" i="11"/>
  <c r="J121" i="11"/>
  <c r="J98" i="11" s="1"/>
  <c r="R125" i="12"/>
  <c r="R195" i="12"/>
  <c r="T276" i="12"/>
  <c r="P123" i="13"/>
  <c r="P144" i="13"/>
  <c r="R156" i="13"/>
  <c r="BK124" i="14"/>
  <c r="J124" i="14" s="1"/>
  <c r="J98" i="14" s="1"/>
  <c r="P177" i="14"/>
  <c r="BK122" i="15"/>
  <c r="J122" i="15" s="1"/>
  <c r="J98" i="15" s="1"/>
  <c r="P124" i="16"/>
  <c r="P156" i="16"/>
  <c r="T126" i="2"/>
  <c r="T125" i="2"/>
  <c r="T124" i="2"/>
  <c r="BK288" i="2"/>
  <c r="J288" i="2" s="1"/>
  <c r="J102" i="2" s="1"/>
  <c r="P386" i="2"/>
  <c r="T127" i="4"/>
  <c r="T126" i="4" s="1"/>
  <c r="T125" i="4" s="1"/>
  <c r="P191" i="4"/>
  <c r="BK125" i="8"/>
  <c r="J125" i="8" s="1"/>
  <c r="J98" i="8" s="1"/>
  <c r="BK193" i="8"/>
  <c r="J193" i="8"/>
  <c r="J99" i="8" s="1"/>
  <c r="R262" i="8"/>
  <c r="P340" i="8"/>
  <c r="P124" i="9"/>
  <c r="P123" i="9" s="1"/>
  <c r="P122" i="9" s="1"/>
  <c r="AU102" i="1" s="1"/>
  <c r="R175" i="9"/>
  <c r="T121" i="11"/>
  <c r="T120" i="11"/>
  <c r="T119" i="11"/>
  <c r="T125" i="12"/>
  <c r="T124" i="12" s="1"/>
  <c r="T123" i="12" s="1"/>
  <c r="BK276" i="12"/>
  <c r="J276" i="12"/>
  <c r="J101" i="12"/>
  <c r="T364" i="12"/>
  <c r="R144" i="13"/>
  <c r="R124" i="14"/>
  <c r="R156" i="16"/>
  <c r="BK205" i="2"/>
  <c r="J205" i="2" s="1"/>
  <c r="J100" i="2" s="1"/>
  <c r="P288" i="2"/>
  <c r="R386" i="2"/>
  <c r="R191" i="4"/>
  <c r="T125" i="8"/>
  <c r="T124" i="8"/>
  <c r="T123" i="8"/>
  <c r="BK262" i="8"/>
  <c r="J262" i="8"/>
  <c r="J101" i="8"/>
  <c r="BK340" i="8"/>
  <c r="J340" i="8" s="1"/>
  <c r="J102" i="8" s="1"/>
  <c r="BK124" i="9"/>
  <c r="T175" i="9"/>
  <c r="BK239" i="9"/>
  <c r="J239" i="9"/>
  <c r="J102" i="9"/>
  <c r="P122" i="10"/>
  <c r="P121" i="10" s="1"/>
  <c r="P120" i="10" s="1"/>
  <c r="AU103" i="1" s="1"/>
  <c r="R121" i="11"/>
  <c r="R120" i="11" s="1"/>
  <c r="R119" i="11" s="1"/>
  <c r="BK125" i="12"/>
  <c r="J125" i="12"/>
  <c r="J98" i="12" s="1"/>
  <c r="T195" i="12"/>
  <c r="BK364" i="12"/>
  <c r="J364" i="12"/>
  <c r="J102" i="12"/>
  <c r="R123" i="13"/>
  <c r="R122" i="13" s="1"/>
  <c r="R121" i="13" s="1"/>
  <c r="T144" i="13"/>
  <c r="T156" i="13"/>
  <c r="P124" i="14"/>
  <c r="P123" i="14"/>
  <c r="P122" i="14"/>
  <c r="AU107" i="1"/>
  <c r="R177" i="14"/>
  <c r="T122" i="15"/>
  <c r="T121" i="15"/>
  <c r="T120" i="15"/>
  <c r="T124" i="16"/>
  <c r="T156" i="16"/>
  <c r="BK282" i="2"/>
  <c r="J282" i="2"/>
  <c r="J101" i="2" s="1"/>
  <c r="BK186" i="4"/>
  <c r="J186" i="4"/>
  <c r="J101" i="4"/>
  <c r="BK240" i="4"/>
  <c r="J240" i="4"/>
  <c r="J103" i="4"/>
  <c r="BK374" i="8"/>
  <c r="J374" i="8" s="1"/>
  <c r="J103" i="8" s="1"/>
  <c r="BK325" i="10"/>
  <c r="J325" i="10"/>
  <c r="J100" i="10" s="1"/>
  <c r="BK159" i="11"/>
  <c r="J159" i="11"/>
  <c r="J99" i="11"/>
  <c r="BK167" i="14"/>
  <c r="J167" i="14"/>
  <c r="J99" i="14"/>
  <c r="BK175" i="4"/>
  <c r="J175" i="4" s="1"/>
  <c r="J100" i="4" s="1"/>
  <c r="BK120" i="6"/>
  <c r="BK119" i="6"/>
  <c r="J119" i="6" s="1"/>
  <c r="J97" i="6" s="1"/>
  <c r="BK120" i="7"/>
  <c r="J120" i="7"/>
  <c r="J98" i="7" s="1"/>
  <c r="BK256" i="8"/>
  <c r="J256" i="8"/>
  <c r="J100" i="8"/>
  <c r="BK165" i="13"/>
  <c r="J165" i="13"/>
  <c r="J101" i="13"/>
  <c r="BK421" i="2"/>
  <c r="J421" i="2" s="1"/>
  <c r="J104" i="2" s="1"/>
  <c r="BK245" i="4"/>
  <c r="J245" i="4"/>
  <c r="J104" i="4" s="1"/>
  <c r="BK165" i="9"/>
  <c r="J165" i="9"/>
  <c r="J99" i="9"/>
  <c r="BK234" i="9"/>
  <c r="J234" i="9"/>
  <c r="J101" i="9"/>
  <c r="BK399" i="12"/>
  <c r="J399" i="12" s="1"/>
  <c r="J103" i="12" s="1"/>
  <c r="BK226" i="14"/>
  <c r="J226" i="14"/>
  <c r="J101" i="14" s="1"/>
  <c r="BK231" i="14"/>
  <c r="J231" i="14"/>
  <c r="J102" i="14"/>
  <c r="BK357" i="15"/>
  <c r="J357" i="15"/>
  <c r="J100" i="15"/>
  <c r="BK132" i="16"/>
  <c r="J132" i="16" s="1"/>
  <c r="J99" i="16" s="1"/>
  <c r="BK142" i="16"/>
  <c r="J142" i="16"/>
  <c r="J100" i="16" s="1"/>
  <c r="BK148" i="16"/>
  <c r="J148" i="16"/>
  <c r="J101" i="16"/>
  <c r="BK118" i="3"/>
  <c r="J118" i="3"/>
  <c r="J97" i="3"/>
  <c r="BK170" i="4"/>
  <c r="J170" i="4" s="1"/>
  <c r="J99" i="4" s="1"/>
  <c r="BK250" i="4"/>
  <c r="J250" i="4"/>
  <c r="J105" i="4" s="1"/>
  <c r="BK120" i="5"/>
  <c r="J120" i="5"/>
  <c r="J98" i="5"/>
  <c r="BK270" i="12"/>
  <c r="J270" i="12"/>
  <c r="J100" i="12"/>
  <c r="J91" i="16"/>
  <c r="J89" i="16"/>
  <c r="J119" i="16"/>
  <c r="BE157" i="16"/>
  <c r="F92" i="16"/>
  <c r="BE129" i="16"/>
  <c r="BE133" i="16"/>
  <c r="BE143" i="16"/>
  <c r="BE149" i="16"/>
  <c r="BK121" i="15"/>
  <c r="J121" i="15"/>
  <c r="J97" i="15"/>
  <c r="E85" i="16"/>
  <c r="F118" i="16"/>
  <c r="BE162" i="16"/>
  <c r="BE125" i="16"/>
  <c r="J89" i="15"/>
  <c r="J116" i="15"/>
  <c r="BE135" i="15"/>
  <c r="BE139" i="15"/>
  <c r="BE183" i="15"/>
  <c r="BE203" i="15"/>
  <c r="BE227" i="15"/>
  <c r="BE247" i="15"/>
  <c r="BE331" i="15"/>
  <c r="F92" i="15"/>
  <c r="BE143" i="15"/>
  <c r="BE155" i="15"/>
  <c r="BE159" i="15"/>
  <c r="BE163" i="15"/>
  <c r="BE231" i="15"/>
  <c r="BE239" i="15"/>
  <c r="BE259" i="15"/>
  <c r="BE271" i="15"/>
  <c r="BE291" i="15"/>
  <c r="BE312" i="15"/>
  <c r="BE327" i="15"/>
  <c r="BK123" i="14"/>
  <c r="J123" i="14"/>
  <c r="J97" i="14"/>
  <c r="F91" i="15"/>
  <c r="J92" i="15"/>
  <c r="BE123" i="15"/>
  <c r="BE127" i="15"/>
  <c r="BE215" i="15"/>
  <c r="BE219" i="15"/>
  <c r="BE243" i="15"/>
  <c r="BE251" i="15"/>
  <c r="BE316" i="15"/>
  <c r="BE324" i="15"/>
  <c r="BE334" i="15"/>
  <c r="BE345" i="15"/>
  <c r="BE131" i="15"/>
  <c r="BE167" i="15"/>
  <c r="BE171" i="15"/>
  <c r="BE207" i="15"/>
  <c r="BE211" i="15"/>
  <c r="BE223" i="15"/>
  <c r="BE235" i="15"/>
  <c r="BE279" i="15"/>
  <c r="BE299" i="15"/>
  <c r="BE320" i="15"/>
  <c r="BE338" i="15"/>
  <c r="BE349" i="15"/>
  <c r="BE358" i="15"/>
  <c r="BE147" i="15"/>
  <c r="BE151" i="15"/>
  <c r="BE187" i="15"/>
  <c r="BE199" i="15"/>
  <c r="BE263" i="15"/>
  <c r="BE267" i="15"/>
  <c r="BE283" i="15"/>
  <c r="BE287" i="15"/>
  <c r="BE303" i="15"/>
  <c r="BE341" i="15"/>
  <c r="BE353" i="15"/>
  <c r="E85" i="15"/>
  <c r="BE175" i="15"/>
  <c r="BE179" i="15"/>
  <c r="BE191" i="15"/>
  <c r="BE195" i="15"/>
  <c r="BE255" i="15"/>
  <c r="BE275" i="15"/>
  <c r="BE295" i="15"/>
  <c r="BE307" i="15"/>
  <c r="BK122" i="13"/>
  <c r="J122" i="13"/>
  <c r="J97" i="13"/>
  <c r="E85" i="14"/>
  <c r="F92" i="14"/>
  <c r="J116" i="14"/>
  <c r="BE157" i="14"/>
  <c r="BE182" i="14"/>
  <c r="BE193" i="14"/>
  <c r="BE207" i="14"/>
  <c r="BE210" i="14"/>
  <c r="F91" i="14"/>
  <c r="BE125" i="14"/>
  <c r="BE134" i="14"/>
  <c r="BE142" i="14"/>
  <c r="J92" i="14"/>
  <c r="BE160" i="14"/>
  <c r="BE163" i="14"/>
  <c r="BE185" i="14"/>
  <c r="BE189" i="14"/>
  <c r="BE200" i="14"/>
  <c r="BE204" i="14"/>
  <c r="J91" i="14"/>
  <c r="BE178" i="14"/>
  <c r="BE197" i="14"/>
  <c r="BE219" i="14"/>
  <c r="BE227" i="14"/>
  <c r="BE232" i="14"/>
  <c r="BE168" i="14"/>
  <c r="BE213" i="14"/>
  <c r="BE222" i="14"/>
  <c r="BE138" i="14"/>
  <c r="BE146" i="14"/>
  <c r="BE216" i="14"/>
  <c r="BK124" i="12"/>
  <c r="J124" i="12"/>
  <c r="J97" i="12" s="1"/>
  <c r="J91" i="13"/>
  <c r="E111" i="13"/>
  <c r="F117" i="13"/>
  <c r="BE128" i="13"/>
  <c r="BE136" i="13"/>
  <c r="J92" i="13"/>
  <c r="BE132" i="13"/>
  <c r="BE166" i="13"/>
  <c r="F92" i="13"/>
  <c r="J115" i="13"/>
  <c r="BE140" i="13"/>
  <c r="BE124" i="13"/>
  <c r="BE145" i="13"/>
  <c r="BE149" i="13"/>
  <c r="BE157" i="13"/>
  <c r="BE160" i="13"/>
  <c r="BE152" i="13"/>
  <c r="BK120" i="11"/>
  <c r="J120" i="11"/>
  <c r="J97" i="11" s="1"/>
  <c r="E113" i="12"/>
  <c r="BE126" i="12"/>
  <c r="BE188" i="12"/>
  <c r="BE196" i="12"/>
  <c r="BE225" i="12"/>
  <c r="BE241" i="12"/>
  <c r="BE252" i="12"/>
  <c r="BE256" i="12"/>
  <c r="BE277" i="12"/>
  <c r="BE290" i="12"/>
  <c r="BE391" i="12"/>
  <c r="BE400" i="12"/>
  <c r="J92" i="12"/>
  <c r="F119" i="12"/>
  <c r="BE144" i="12"/>
  <c r="BE175" i="12"/>
  <c r="BE220" i="12"/>
  <c r="BE249" i="12"/>
  <c r="BE287" i="12"/>
  <c r="BE310" i="12"/>
  <c r="BE359" i="12"/>
  <c r="BE365" i="12"/>
  <c r="BE371" i="12"/>
  <c r="F92" i="12"/>
  <c r="J117" i="12"/>
  <c r="BE132" i="12"/>
  <c r="BE159" i="12"/>
  <c r="BE200" i="12"/>
  <c r="BE246" i="12"/>
  <c r="BE261" i="12"/>
  <c r="BE271" i="12"/>
  <c r="BE282" i="12"/>
  <c r="BE296" i="12"/>
  <c r="BE305" i="12"/>
  <c r="BE349" i="12"/>
  <c r="BE136" i="12"/>
  <c r="BE154" i="12"/>
  <c r="BE163" i="12"/>
  <c r="BE184" i="12"/>
  <c r="BE237" i="12"/>
  <c r="BE264" i="12"/>
  <c r="BE315" i="12"/>
  <c r="BE335" i="12"/>
  <c r="BE341" i="12"/>
  <c r="BE345" i="12"/>
  <c r="BE375" i="12"/>
  <c r="BE395" i="12"/>
  <c r="BE149" i="12"/>
  <c r="BE171" i="12"/>
  <c r="BE179" i="12"/>
  <c r="BE212" i="12"/>
  <c r="BE216" i="12"/>
  <c r="BE229" i="12"/>
  <c r="BE293" i="12"/>
  <c r="BE299" i="12"/>
  <c r="BE323" i="12"/>
  <c r="BE331" i="12"/>
  <c r="BE383" i="12"/>
  <c r="BE387" i="12"/>
  <c r="J91" i="12"/>
  <c r="BE206" i="12"/>
  <c r="BE233" i="12"/>
  <c r="BE320" i="12"/>
  <c r="BE326" i="12"/>
  <c r="BE354" i="12"/>
  <c r="E85" i="11"/>
  <c r="F92" i="11"/>
  <c r="J113" i="11"/>
  <c r="J116" i="11"/>
  <c r="BE129" i="11"/>
  <c r="BE133" i="11"/>
  <c r="F91" i="11"/>
  <c r="J115" i="11"/>
  <c r="BE122" i="11"/>
  <c r="BE149" i="11"/>
  <c r="BE137" i="11"/>
  <c r="BE160" i="11"/>
  <c r="BE152" i="11"/>
  <c r="BE155" i="11"/>
  <c r="BE140" i="11"/>
  <c r="BE146" i="11"/>
  <c r="BK121" i="10"/>
  <c r="BK120" i="10"/>
  <c r="J120" i="10" s="1"/>
  <c r="J96" i="10" s="1"/>
  <c r="BE126" i="11"/>
  <c r="BE143" i="11"/>
  <c r="F92" i="10"/>
  <c r="F116" i="10"/>
  <c r="BE123" i="10"/>
  <c r="BE131" i="10"/>
  <c r="BE155" i="10"/>
  <c r="BE163" i="10"/>
  <c r="BE167" i="10"/>
  <c r="BE175" i="10"/>
  <c r="BE191" i="10"/>
  <c r="BE223" i="10"/>
  <c r="BE231" i="10"/>
  <c r="BE235" i="10"/>
  <c r="BE299" i="10"/>
  <c r="BE306" i="10"/>
  <c r="BE309" i="10"/>
  <c r="J89" i="10"/>
  <c r="E110" i="10"/>
  <c r="J116" i="10"/>
  <c r="BE147" i="10"/>
  <c r="BE183" i="10"/>
  <c r="BE211" i="10"/>
  <c r="BE247" i="10"/>
  <c r="BE255" i="10"/>
  <c r="BE271" i="10"/>
  <c r="BE288" i="10"/>
  <c r="BE292" i="10"/>
  <c r="BE326" i="10"/>
  <c r="J124" i="9"/>
  <c r="J98" i="9" s="1"/>
  <c r="BE139" i="10"/>
  <c r="BE159" i="10"/>
  <c r="BE171" i="10"/>
  <c r="BE199" i="10"/>
  <c r="BE243" i="10"/>
  <c r="BE251" i="10"/>
  <c r="BE295" i="10"/>
  <c r="J117" i="10"/>
  <c r="BE227" i="10"/>
  <c r="BE263" i="10"/>
  <c r="BE284" i="10"/>
  <c r="BE302" i="10"/>
  <c r="BE317" i="10"/>
  <c r="BE127" i="10"/>
  <c r="BE143" i="10"/>
  <c r="BE151" i="10"/>
  <c r="BE195" i="10"/>
  <c r="BE239" i="10"/>
  <c r="BE259" i="10"/>
  <c r="BE267" i="10"/>
  <c r="BE280" i="10"/>
  <c r="BE135" i="10"/>
  <c r="BE179" i="10"/>
  <c r="BE187" i="10"/>
  <c r="BE203" i="10"/>
  <c r="BE207" i="10"/>
  <c r="BE215" i="10"/>
  <c r="BE219" i="10"/>
  <c r="BE275" i="10"/>
  <c r="BE313" i="10"/>
  <c r="BE321" i="10"/>
  <c r="J91" i="9"/>
  <c r="BE137" i="9"/>
  <c r="BE161" i="9"/>
  <c r="BE195" i="9"/>
  <c r="BE205" i="9"/>
  <c r="BE218" i="9"/>
  <c r="BE244" i="9"/>
  <c r="BK124" i="8"/>
  <c r="BK123" i="8" s="1"/>
  <c r="J123" i="8" s="1"/>
  <c r="J30" i="8" s="1"/>
  <c r="J89" i="9"/>
  <c r="F91" i="9"/>
  <c r="BE158" i="9"/>
  <c r="BE166" i="9"/>
  <c r="BE187" i="9"/>
  <c r="BE235" i="9"/>
  <c r="F92" i="9"/>
  <c r="BE133" i="9"/>
  <c r="BE141" i="9"/>
  <c r="BE180" i="9"/>
  <c r="BE183" i="9"/>
  <c r="BE202" i="9"/>
  <c r="BE209" i="9"/>
  <c r="BE215" i="9"/>
  <c r="BE221" i="9"/>
  <c r="BE230" i="9"/>
  <c r="J92" i="9"/>
  <c r="BE125" i="9"/>
  <c r="BE145" i="9"/>
  <c r="BE155" i="9"/>
  <c r="BE198" i="9"/>
  <c r="BE212" i="9"/>
  <c r="BE227" i="9"/>
  <c r="BE240" i="9"/>
  <c r="E85" i="9"/>
  <c r="BE176" i="9"/>
  <c r="BE191" i="9"/>
  <c r="BE224" i="9"/>
  <c r="F91" i="8"/>
  <c r="J117" i="8"/>
  <c r="BE149" i="8"/>
  <c r="BE212" i="8"/>
  <c r="BE217" i="8"/>
  <c r="BE233" i="8"/>
  <c r="BE239" i="8"/>
  <c r="BE263" i="8"/>
  <c r="BE351" i="8"/>
  <c r="BE362" i="8"/>
  <c r="E113" i="8"/>
  <c r="F120" i="8"/>
  <c r="BE132" i="8"/>
  <c r="BE177" i="8"/>
  <c r="BE198" i="8"/>
  <c r="BE221" i="8"/>
  <c r="BE229" i="8"/>
  <c r="BE244" i="8"/>
  <c r="BE266" i="8"/>
  <c r="BE300" i="8"/>
  <c r="BE315" i="8"/>
  <c r="BE321" i="8"/>
  <c r="BE341" i="8"/>
  <c r="BE163" i="8"/>
  <c r="BE186" i="8"/>
  <c r="BE225" i="8"/>
  <c r="BE278" i="8"/>
  <c r="BE289" i="8"/>
  <c r="BE303" i="8"/>
  <c r="BE325" i="8"/>
  <c r="BE358" i="8"/>
  <c r="J91" i="8"/>
  <c r="J120" i="8"/>
  <c r="BE154" i="8"/>
  <c r="BE182" i="8"/>
  <c r="BE208" i="8"/>
  <c r="BE236" i="8"/>
  <c r="BE253" i="8"/>
  <c r="BE269" i="8"/>
  <c r="BE311" i="8"/>
  <c r="BE330" i="8"/>
  <c r="BE347" i="8"/>
  <c r="BE370" i="8"/>
  <c r="BE126" i="8"/>
  <c r="BE159" i="8"/>
  <c r="BE247" i="8"/>
  <c r="BE257" i="8"/>
  <c r="BE272" i="8"/>
  <c r="BE275" i="8"/>
  <c r="BE295" i="8"/>
  <c r="BE306" i="8"/>
  <c r="BE136" i="8"/>
  <c r="BE144" i="8"/>
  <c r="BE169" i="8"/>
  <c r="BE173" i="8"/>
  <c r="BE194" i="8"/>
  <c r="BE204" i="8"/>
  <c r="BE284" i="8"/>
  <c r="BE335" i="8"/>
  <c r="BE366" i="8"/>
  <c r="BE375" i="8"/>
  <c r="BK118" i="6"/>
  <c r="J118" i="6" s="1"/>
  <c r="J30" i="6" s="1"/>
  <c r="E85" i="7"/>
  <c r="F91" i="7"/>
  <c r="J112" i="7"/>
  <c r="F115" i="7"/>
  <c r="BE121" i="7"/>
  <c r="J120" i="6"/>
  <c r="J98" i="6"/>
  <c r="J91" i="7"/>
  <c r="J92" i="7"/>
  <c r="F91" i="6"/>
  <c r="J92" i="6"/>
  <c r="J89" i="6"/>
  <c r="E85" i="6"/>
  <c r="F92" i="6"/>
  <c r="J114" i="6"/>
  <c r="BE121" i="6"/>
  <c r="J91" i="5"/>
  <c r="F114" i="5"/>
  <c r="F115" i="5"/>
  <c r="J115" i="5"/>
  <c r="J89" i="5"/>
  <c r="BK126" i="4"/>
  <c r="J126" i="4"/>
  <c r="J97" i="4" s="1"/>
  <c r="E85" i="5"/>
  <c r="BE121" i="5"/>
  <c r="J89" i="4"/>
  <c r="J122" i="4"/>
  <c r="BE141" i="4"/>
  <c r="BE160" i="4"/>
  <c r="BE176" i="4"/>
  <c r="BE192" i="4"/>
  <c r="BE251" i="4"/>
  <c r="E115" i="4"/>
  <c r="J121" i="4"/>
  <c r="BE145" i="4"/>
  <c r="BE149" i="4"/>
  <c r="BE221" i="4"/>
  <c r="F92" i="4"/>
  <c r="BE203" i="4"/>
  <c r="BE218" i="4"/>
  <c r="BE233" i="4"/>
  <c r="BE128" i="4"/>
  <c r="BE137" i="4"/>
  <c r="BE166" i="4"/>
  <c r="BE196" i="4"/>
  <c r="BE199" i="4"/>
  <c r="BE227" i="4"/>
  <c r="BE236" i="4"/>
  <c r="BK117" i="3"/>
  <c r="J117" i="3"/>
  <c r="F121" i="4"/>
  <c r="BE207" i="4"/>
  <c r="BE211" i="4"/>
  <c r="BE224" i="4"/>
  <c r="BE230" i="4"/>
  <c r="BE241" i="4"/>
  <c r="BE246" i="4"/>
  <c r="BE163" i="4"/>
  <c r="BE171" i="4"/>
  <c r="BE187" i="4"/>
  <c r="BE214" i="4"/>
  <c r="BK125" i="2"/>
  <c r="J125" i="2" s="1"/>
  <c r="J97" i="2" s="1"/>
  <c r="E107" i="3"/>
  <c r="J111" i="3"/>
  <c r="F114" i="3"/>
  <c r="J92" i="3"/>
  <c r="F91" i="3"/>
  <c r="J91" i="3"/>
  <c r="BE119" i="3"/>
  <c r="F92" i="2"/>
  <c r="J120" i="2"/>
  <c r="BE156" i="2"/>
  <c r="BE161" i="2"/>
  <c r="BE177" i="2"/>
  <c r="BE181" i="2"/>
  <c r="BE239" i="2"/>
  <c r="BE251" i="2"/>
  <c r="BE283" i="2"/>
  <c r="BE293" i="2"/>
  <c r="BE315" i="2"/>
  <c r="F91" i="2"/>
  <c r="J92" i="2"/>
  <c r="J118" i="2"/>
  <c r="BE170" i="2"/>
  <c r="BE188" i="2"/>
  <c r="BE197" i="2"/>
  <c r="BE206" i="2"/>
  <c r="BE247" i="2"/>
  <c r="BE254" i="2"/>
  <c r="BE270" i="2"/>
  <c r="BE296" i="2"/>
  <c r="BE301" i="2"/>
  <c r="BE309" i="2"/>
  <c r="BE318" i="2"/>
  <c r="BE357" i="2"/>
  <c r="E114" i="2"/>
  <c r="BE151" i="2"/>
  <c r="BE184" i="2"/>
  <c r="BE210" i="2"/>
  <c r="BE226" i="2"/>
  <c r="BE243" i="2"/>
  <c r="BE279" i="2"/>
  <c r="BE306" i="2"/>
  <c r="BE331" i="2"/>
  <c r="BE342" i="2"/>
  <c r="BE405" i="2"/>
  <c r="BE133" i="2"/>
  <c r="BE137" i="2"/>
  <c r="BE216" i="2"/>
  <c r="BE235" i="2"/>
  <c r="BE260" i="2"/>
  <c r="BE289" i="2"/>
  <c r="BE337" i="2"/>
  <c r="BE353" i="2"/>
  <c r="BE363" i="2"/>
  <c r="BE371" i="2"/>
  <c r="BE376" i="2"/>
  <c r="BE381" i="2"/>
  <c r="BE397" i="2"/>
  <c r="BE413" i="2"/>
  <c r="BE127" i="2"/>
  <c r="BE141" i="2"/>
  <c r="BE166" i="2"/>
  <c r="BE193" i="2"/>
  <c r="BE222" i="2"/>
  <c r="BE230" i="2"/>
  <c r="BE257" i="2"/>
  <c r="BE264" i="2"/>
  <c r="BE273" i="2"/>
  <c r="BE312" i="2"/>
  <c r="BE324" i="2"/>
  <c r="BE345" i="2"/>
  <c r="BE348" i="2"/>
  <c r="BE367" i="2"/>
  <c r="BE387" i="2"/>
  <c r="BE393" i="2"/>
  <c r="BE409" i="2"/>
  <c r="BE417" i="2"/>
  <c r="BE422" i="2"/>
  <c r="F34" i="2"/>
  <c r="BA95" i="1" s="1"/>
  <c r="J33" i="3"/>
  <c r="AV96" i="1"/>
  <c r="AT96" i="1"/>
  <c r="F35" i="4"/>
  <c r="BB97" i="1"/>
  <c r="J34" i="5"/>
  <c r="AW98" i="1"/>
  <c r="F33" i="7"/>
  <c r="AZ100" i="1"/>
  <c r="J34" i="8"/>
  <c r="AW101" i="1"/>
  <c r="F34" i="9"/>
  <c r="BA102" i="1"/>
  <c r="F36" i="10"/>
  <c r="BC103" i="1"/>
  <c r="F36" i="11"/>
  <c r="BC104" i="1"/>
  <c r="F36" i="12"/>
  <c r="BC105" i="1"/>
  <c r="F36" i="13"/>
  <c r="BC106" i="1"/>
  <c r="F36" i="14"/>
  <c r="BC107" i="1"/>
  <c r="J34" i="15"/>
  <c r="AW108" i="1" s="1"/>
  <c r="J34" i="16"/>
  <c r="AW109" i="1"/>
  <c r="F35" i="2"/>
  <c r="BB95" i="1" s="1"/>
  <c r="F36" i="4"/>
  <c r="BC97" i="1"/>
  <c r="J33" i="5"/>
  <c r="AV98" i="1" s="1"/>
  <c r="F34" i="7"/>
  <c r="BA100" i="1"/>
  <c r="F36" i="8"/>
  <c r="BC101" i="1" s="1"/>
  <c r="F37" i="9"/>
  <c r="BD102" i="1"/>
  <c r="J34" i="10"/>
  <c r="AW103" i="1" s="1"/>
  <c r="F37" i="11"/>
  <c r="BD104" i="1"/>
  <c r="F35" i="12"/>
  <c r="BB105" i="1" s="1"/>
  <c r="F35" i="13"/>
  <c r="BB106" i="1"/>
  <c r="F37" i="13"/>
  <c r="BD106" i="1" s="1"/>
  <c r="F35" i="14"/>
  <c r="BB107" i="1"/>
  <c r="F35" i="15"/>
  <c r="BB108" i="1" s="1"/>
  <c r="F35" i="16"/>
  <c r="BB109" i="1"/>
  <c r="F36" i="2"/>
  <c r="BC95" i="1" s="1"/>
  <c r="F34" i="3"/>
  <c r="BA96" i="1"/>
  <c r="J30" i="3"/>
  <c r="F37" i="4"/>
  <c r="BD97" i="1"/>
  <c r="J34" i="6"/>
  <c r="AW99" i="1" s="1"/>
  <c r="F34" i="8"/>
  <c r="BA101" i="1"/>
  <c r="J34" i="9"/>
  <c r="AW102" i="1" s="1"/>
  <c r="F37" i="10"/>
  <c r="BD103" i="1"/>
  <c r="F35" i="11"/>
  <c r="BB104" i="1" s="1"/>
  <c r="F37" i="12"/>
  <c r="BD105" i="1"/>
  <c r="J34" i="13"/>
  <c r="AW106" i="1" s="1"/>
  <c r="F34" i="14"/>
  <c r="BA107" i="1"/>
  <c r="J34" i="14"/>
  <c r="AW107" i="1" s="1"/>
  <c r="F36" i="15"/>
  <c r="BC108" i="1"/>
  <c r="F34" i="16"/>
  <c r="BA109" i="1" s="1"/>
  <c r="F37" i="2"/>
  <c r="BD95" i="1"/>
  <c r="J34" i="4"/>
  <c r="AW97" i="1" s="1"/>
  <c r="F33" i="6"/>
  <c r="AZ99" i="1"/>
  <c r="F35" i="8"/>
  <c r="BB101" i="1" s="1"/>
  <c r="F36" i="9"/>
  <c r="BC102" i="1"/>
  <c r="F34" i="10"/>
  <c r="BA103" i="1" s="1"/>
  <c r="J34" i="11"/>
  <c r="AW104" i="1"/>
  <c r="J34" i="12"/>
  <c r="AW105" i="1" s="1"/>
  <c r="F37" i="15"/>
  <c r="BD108" i="1"/>
  <c r="F36" i="16"/>
  <c r="BC109" i="1" s="1"/>
  <c r="J34" i="2"/>
  <c r="AW95" i="1" s="1"/>
  <c r="F34" i="4"/>
  <c r="BA97" i="1" s="1"/>
  <c r="F37" i="8"/>
  <c r="BD101" i="1"/>
  <c r="F35" i="9"/>
  <c r="BB102" i="1"/>
  <c r="F35" i="10"/>
  <c r="BB103" i="1" s="1"/>
  <c r="F34" i="11"/>
  <c r="BA104" i="1"/>
  <c r="F34" i="12"/>
  <c r="BA105" i="1" s="1"/>
  <c r="F34" i="13"/>
  <c r="BA106" i="1"/>
  <c r="F37" i="14"/>
  <c r="BD107" i="1" s="1"/>
  <c r="F34" i="15"/>
  <c r="BA108" i="1" s="1"/>
  <c r="F37" i="16"/>
  <c r="BD109" i="1" s="1"/>
  <c r="P123" i="16" l="1"/>
  <c r="P122" i="16"/>
  <c r="AU109" i="1"/>
  <c r="P124" i="8"/>
  <c r="P123" i="8" s="1"/>
  <c r="AU101" i="1" s="1"/>
  <c r="T122" i="13"/>
  <c r="T121" i="13"/>
  <c r="R123" i="9"/>
  <c r="R122" i="9"/>
  <c r="T123" i="16"/>
  <c r="T122" i="16"/>
  <c r="BK123" i="9"/>
  <c r="J123" i="9" s="1"/>
  <c r="J97" i="9" s="1"/>
  <c r="P122" i="13"/>
  <c r="P121" i="13" s="1"/>
  <c r="AU106" i="1" s="1"/>
  <c r="R123" i="14"/>
  <c r="R122" i="14"/>
  <c r="T123" i="9"/>
  <c r="T122" i="9" s="1"/>
  <c r="P125" i="2"/>
  <c r="P124" i="2" s="1"/>
  <c r="AU95" i="1" s="1"/>
  <c r="BK123" i="16"/>
  <c r="J123" i="16"/>
  <c r="J97" i="16" s="1"/>
  <c r="R124" i="8"/>
  <c r="R123" i="8" s="1"/>
  <c r="R124" i="12"/>
  <c r="R123" i="12" s="1"/>
  <c r="R126" i="4"/>
  <c r="R125" i="4" s="1"/>
  <c r="R123" i="16"/>
  <c r="R122" i="16" s="1"/>
  <c r="P124" i="12"/>
  <c r="P123" i="12" s="1"/>
  <c r="AU105" i="1" s="1"/>
  <c r="P126" i="4"/>
  <c r="P125" i="4" s="1"/>
  <c r="AU97" i="1" s="1"/>
  <c r="R125" i="2"/>
  <c r="R124" i="2" s="1"/>
  <c r="BK119" i="7"/>
  <c r="J119" i="7" s="1"/>
  <c r="J97" i="7" s="1"/>
  <c r="J124" i="16"/>
  <c r="J98" i="16" s="1"/>
  <c r="BK119" i="5"/>
  <c r="J119" i="5"/>
  <c r="J97" i="5" s="1"/>
  <c r="BK120" i="15"/>
  <c r="J120" i="15" s="1"/>
  <c r="J96" i="15" s="1"/>
  <c r="BK122" i="14"/>
  <c r="J122" i="14" s="1"/>
  <c r="J96" i="14" s="1"/>
  <c r="BK121" i="13"/>
  <c r="J121" i="13" s="1"/>
  <c r="J30" i="13" s="1"/>
  <c r="AG106" i="1" s="1"/>
  <c r="BK123" i="12"/>
  <c r="J123" i="12" s="1"/>
  <c r="J96" i="12" s="1"/>
  <c r="BK119" i="11"/>
  <c r="J119" i="11" s="1"/>
  <c r="J96" i="11" s="1"/>
  <c r="J121" i="10"/>
  <c r="J97" i="10" s="1"/>
  <c r="AG101" i="1"/>
  <c r="J124" i="8"/>
  <c r="J97" i="8"/>
  <c r="J96" i="8"/>
  <c r="AG99" i="1"/>
  <c r="J96" i="6"/>
  <c r="BK125" i="4"/>
  <c r="J125" i="4" s="1"/>
  <c r="J30" i="4" s="1"/>
  <c r="AG97" i="1" s="1"/>
  <c r="AG96" i="1"/>
  <c r="AN96" i="1"/>
  <c r="J96" i="3"/>
  <c r="BK124" i="2"/>
  <c r="J124" i="2" s="1"/>
  <c r="J30" i="2" s="1"/>
  <c r="AG95" i="1" s="1"/>
  <c r="J39" i="3"/>
  <c r="F33" i="3"/>
  <c r="AZ96" i="1" s="1"/>
  <c r="F33" i="5"/>
  <c r="AZ98" i="1" s="1"/>
  <c r="AT98" i="1"/>
  <c r="J33" i="6"/>
  <c r="AV99" i="1" s="1"/>
  <c r="AT99" i="1" s="1"/>
  <c r="AN99" i="1" s="1"/>
  <c r="J33" i="7"/>
  <c r="AV100" i="1" s="1"/>
  <c r="AT100" i="1" s="1"/>
  <c r="J33" i="8"/>
  <c r="AV101" i="1" s="1"/>
  <c r="AT101" i="1" s="1"/>
  <c r="AN101" i="1" s="1"/>
  <c r="J33" i="12"/>
  <c r="AV105" i="1" s="1"/>
  <c r="AT105" i="1" s="1"/>
  <c r="J33" i="4"/>
  <c r="AV97" i="1"/>
  <c r="AT97" i="1" s="1"/>
  <c r="F33" i="9"/>
  <c r="AZ102" i="1"/>
  <c r="J33" i="9"/>
  <c r="AV102" i="1" s="1"/>
  <c r="AT102" i="1" s="1"/>
  <c r="J30" i="10"/>
  <c r="AG103" i="1"/>
  <c r="J33" i="11"/>
  <c r="AV104" i="1" s="1"/>
  <c r="AT104" i="1" s="1"/>
  <c r="F33" i="12"/>
  <c r="AZ105" i="1" s="1"/>
  <c r="BB94" i="1"/>
  <c r="AX94" i="1" s="1"/>
  <c r="J33" i="2"/>
  <c r="AV95" i="1" s="1"/>
  <c r="AT95" i="1" s="1"/>
  <c r="F33" i="10"/>
  <c r="AZ103" i="1"/>
  <c r="F33" i="14"/>
  <c r="AZ107" i="1" s="1"/>
  <c r="F33" i="15"/>
  <c r="AZ108" i="1"/>
  <c r="BA94" i="1"/>
  <c r="AW94" i="1" s="1"/>
  <c r="AK30" i="1" s="1"/>
  <c r="F33" i="4"/>
  <c r="AZ97" i="1"/>
  <c r="F33" i="8"/>
  <c r="AZ101" i="1" s="1"/>
  <c r="F33" i="11"/>
  <c r="AZ104" i="1"/>
  <c r="J33" i="13"/>
  <c r="AV106" i="1" s="1"/>
  <c r="AT106" i="1" s="1"/>
  <c r="F33" i="13"/>
  <c r="AZ106" i="1"/>
  <c r="J33" i="14"/>
  <c r="AV107" i="1"/>
  <c r="AT107" i="1" s="1"/>
  <c r="J33" i="16"/>
  <c r="AV109" i="1"/>
  <c r="AT109" i="1"/>
  <c r="BC94" i="1"/>
  <c r="AY94" i="1" s="1"/>
  <c r="F33" i="16"/>
  <c r="AZ109" i="1"/>
  <c r="BD94" i="1"/>
  <c r="W33" i="1" s="1"/>
  <c r="F33" i="2"/>
  <c r="AZ95" i="1"/>
  <c r="J33" i="10"/>
  <c r="AV103" i="1" s="1"/>
  <c r="AT103" i="1" s="1"/>
  <c r="J33" i="15"/>
  <c r="AV108" i="1" s="1"/>
  <c r="AT108" i="1" s="1"/>
  <c r="BK118" i="7" l="1"/>
  <c r="J118" i="7"/>
  <c r="J96" i="7"/>
  <c r="BK122" i="16"/>
  <c r="J122" i="16" s="1"/>
  <c r="J96" i="16" s="1"/>
  <c r="BK118" i="5"/>
  <c r="J118" i="5"/>
  <c r="J96" i="5" s="1"/>
  <c r="BK122" i="9"/>
  <c r="J122" i="9"/>
  <c r="J96" i="9"/>
  <c r="AN106" i="1"/>
  <c r="J96" i="13"/>
  <c r="J39" i="13"/>
  <c r="AN103" i="1"/>
  <c r="J39" i="10"/>
  <c r="J39" i="8"/>
  <c r="J39" i="6"/>
  <c r="AN97" i="1"/>
  <c r="J96" i="4"/>
  <c r="J39" i="4"/>
  <c r="AN95" i="1"/>
  <c r="J96" i="2"/>
  <c r="J39" i="2"/>
  <c r="AU94" i="1"/>
  <c r="J30" i="14"/>
  <c r="AG107" i="1"/>
  <c r="AN107" i="1" s="1"/>
  <c r="W30" i="1"/>
  <c r="J30" i="12"/>
  <c r="AG105" i="1"/>
  <c r="AN105" i="1" s="1"/>
  <c r="J30" i="15"/>
  <c r="AG108" i="1"/>
  <c r="AN108" i="1"/>
  <c r="J30" i="11"/>
  <c r="AG104" i="1"/>
  <c r="AN104" i="1"/>
  <c r="W31" i="1"/>
  <c r="AZ94" i="1"/>
  <c r="W29" i="1"/>
  <c r="W32" i="1"/>
  <c r="J39" i="15" l="1"/>
  <c r="J39" i="14"/>
  <c r="J39" i="12"/>
  <c r="J39" i="11"/>
  <c r="J30" i="16"/>
  <c r="AG109" i="1"/>
  <c r="J30" i="7"/>
  <c r="AG100" i="1"/>
  <c r="J30" i="9"/>
  <c r="AG102" i="1"/>
  <c r="AN102" i="1"/>
  <c r="J30" i="5"/>
  <c r="AG98" i="1" s="1"/>
  <c r="AV94" i="1"/>
  <c r="AK29" i="1"/>
  <c r="J39" i="9" l="1"/>
  <c r="J39" i="7"/>
  <c r="J39" i="5"/>
  <c r="J39" i="16"/>
  <c r="AN98" i="1"/>
  <c r="AN100" i="1"/>
  <c r="AN109" i="1"/>
  <c r="AG94" i="1"/>
  <c r="AK26" i="1" s="1"/>
  <c r="AK35" i="1" s="1"/>
  <c r="AT94" i="1"/>
  <c r="AN94" i="1" l="1"/>
</calcChain>
</file>

<file path=xl/sharedStrings.xml><?xml version="1.0" encoding="utf-8"?>
<sst xmlns="http://schemas.openxmlformats.org/spreadsheetml/2006/main" count="16740" uniqueCount="1658">
  <si>
    <t>Export Komplet</t>
  </si>
  <si>
    <t/>
  </si>
  <si>
    <t>2.0</t>
  </si>
  <si>
    <t>False</t>
  </si>
  <si>
    <t>{808177b8-d2e0-4e1c-b34d-ff4ba26d69bb}</t>
  </si>
  <si>
    <t>&gt;&gt;  skryté sloupce  &lt;&lt;</t>
  </si>
  <si>
    <t>0,01</t>
  </si>
  <si>
    <t>21</t>
  </si>
  <si>
    <t>15</t>
  </si>
  <si>
    <t>REKAPITULACE STAVBY</t>
  </si>
  <si>
    <t>v ---  níže se nacházejí doplnkové a pomocné údaje k sestavám  --- v</t>
  </si>
  <si>
    <t>Návod na vyplnění</t>
  </si>
  <si>
    <t>0,001</t>
  </si>
  <si>
    <t>Kód:</t>
  </si>
  <si>
    <t>67294</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</si>
  <si>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</si>
  <si>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</si>
  <si>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PD - Regenerace sídliště Nádražní II etapa</t>
  </si>
  <si>
    <t>KSO:</t>
  </si>
  <si>
    <t>CC-CZ:</t>
  </si>
  <si>
    <t>Místo:</t>
  </si>
  <si>
    <t xml:space="preserve"> </t>
  </si>
  <si>
    <t>Datum:</t>
  </si>
  <si>
    <t>11. 8. 2022</t>
  </si>
  <si>
    <t>Zadavatel:</t>
  </si>
  <si>
    <t>IČ:</t>
  </si>
  <si>
    <t>DIČ:</t>
  </si>
  <si>
    <t>Uchazeč:</t>
  </si>
  <si>
    <t>Vyplň údaj</t>
  </si>
  <si>
    <t>Projektant:</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</si>
  <si>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</si>
  <si>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</si>
  <si>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</si>
  <si>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</si>
  <si>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</si>
  <si>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</si>
  <si>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</si>
  <si>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</si>
  <si>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</si>
  <si>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</si>
  <si>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</si>
  <si>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</si>
  <si>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</si>
  <si>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</si>
  <si>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</si>
  <si>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</si>
  <si>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</si>
  <si>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</si>
  <si>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</si>
  <si>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</si>
  <si>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</si>
  <si>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</si>
  <si>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</si>
  <si>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</si>
  <si>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</si>
  <si>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</si>
  <si>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</si>
  <si>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</si>
  <si>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</si>
  <si>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</si>
  <si>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</si>
  <si>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</si>
  <si>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</si>
  <si>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</si>
  <si>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</si>
  <si>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</si>
  <si>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</si>
  <si>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</si>
  <si>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</si>
  <si>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</si>
  <si>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</si>
  <si>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</si>
  <si>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</si>
  <si>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</si>
  <si>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</si>
  <si>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</si>
  <si>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</si>
  <si>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</si>
  <si>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část - A</t>
  </si>
  <si>
    <t>SO - 101 - komunikace</t>
  </si>
  <si>
    <t>STA</t>
  </si>
  <si>
    <t>1</t>
  </si>
  <si>
    <t>{a04124d3-ab70-4ca0-b036-b0525b428adb}</t>
  </si>
  <si>
    <t>2</t>
  </si>
  <si>
    <t>201</t>
  </si>
  <si>
    <t>{e265289c-7af0-4c0e-aa7b-8fc05cce7804}</t>
  </si>
  <si>
    <t>301</t>
  </si>
  <si>
    <t>{c7c369c1-6953-4bf8-9709-0b44f4febb64}</t>
  </si>
  <si>
    <t>{7f6d40c1-a111-4315-a6f9-14cb9ad5b8a5}</t>
  </si>
  <si>
    <t>{6a88dcea-37eb-4a0b-a31a-0822e8032907}</t>
  </si>
  <si>
    <t>část - A - přeložka</t>
  </si>
  <si>
    <t>CETIN</t>
  </si>
  <si>
    <t>{6732f167-88b7-4d8a-a7d5-04b930854bc8}</t>
  </si>
  <si>
    <t>101 - komunikace</t>
  </si>
  <si>
    <t>{7e21c93d-488c-4bc3-8a12-ffaf29fdc4f5}</t>
  </si>
  <si>
    <t>část - B</t>
  </si>
  <si>
    <t>SO - 301</t>
  </si>
  <si>
    <t>{22ba027f-eea7-4473-9291-21b000217328}</t>
  </si>
  <si>
    <t>.</t>
  </si>
  <si>
    <t>{2e54ca2e-51f2-4932-bb73-3f8f68bb667b}</t>
  </si>
  <si>
    <t>{72812301-f263-47df-a583-d012b6db9e43}</t>
  </si>
  <si>
    <t>část - C</t>
  </si>
  <si>
    <t>{cebee16b-9126-4070-b3c5-d1743fb1d416}</t>
  </si>
  <si>
    <t>{fed38aa4-f27c-4c34-aa32-56099be77fcd}</t>
  </si>
  <si>
    <t>{6bf79753-20a0-4b54-a38c-8c09e3cb6502}</t>
  </si>
  <si>
    <t>{4b27249e-df67-4f5d-a283-6790238c0b11}</t>
  </si>
  <si>
    <t>VRN</t>
  </si>
  <si>
    <t>II etapa</t>
  </si>
  <si>
    <t>{c80e575f-1b9c-412f-a182-a1290c22a68d}</t>
  </si>
  <si>
    <t>KRYCÍ LIST SOUPISU PRACÍ</t>
  </si>
  <si>
    <t>Objekt:</t>
  </si>
  <si>
    <t>část - A - SO - 101 - komunikace</t>
  </si>
  <si>
    <t>REKAPITULACE ČLENĚNÍ SOUPISU PRACÍ</t>
  </si>
  <si>
    <t>Kód dílu - Popis</t>
  </si>
  <si>
    <t>Cena celkem [CZK]</t>
  </si>
  <si>
    <t>Náklady ze soupisu prací</t>
  </si>
  <si>
    <t>-1</t>
  </si>
  <si>
    <t>HSV - Práce a dodávky HSV</t>
  </si>
  <si>
    <t xml:space="preserve">    1 - Zemní práce</t>
  </si>
  <si>
    <t xml:space="preserve">    4 - Vodorovné konstrukce</t>
  </si>
  <si>
    <t xml:space="preserve">    5 - Komunikace pozemní</t>
  </si>
  <si>
    <t xml:space="preserve">    8 - Trubní vedení</t>
  </si>
  <si>
    <t xml:space="preserve">    9 - Ostatní konstrukce a práce, bourání</t>
  </si>
  <si>
    <t xml:space="preserve">    997 - Přesun sutě</t>
  </si>
  <si>
    <t xml:space="preserve">    998 - Přesun hmot</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</si>
  <si>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</si>
  <si>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</si>
  <si>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</si>
  <si>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</si>
  <si>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</si>
  <si>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</si>
  <si>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</si>
  <si>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</si>
  <si>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</si>
  <si>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</si>
  <si>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</si>
  <si>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</si>
  <si>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</si>
  <si>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</si>
  <si>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</si>
  <si>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</si>
  <si>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</si>
  <si>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</si>
  <si>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113106121</t>
  </si>
  <si>
    <t>Rozebrání dlažeb z betonových nebo kamenných dlaždic komunikací pro pěší ručně</t>
  </si>
  <si>
    <t>m2</t>
  </si>
  <si>
    <t>CS ÚRS 2022 01</t>
  </si>
  <si>
    <t>4</t>
  </si>
  <si>
    <t>151966709</t>
  </si>
  <si>
    <t>PP</t>
  </si>
  <si>
    <t>Rozebrání dlažeb komunikací pro pěší s přemístěním hmot na skládku na vzdálenost do 3 m nebo s naložením na dopravní prostředek s ložem z kameniva nebo živice a s jakoukoliv výplní spár ručně z betonových nebo kameninových dlaždic, desek nebo tvarovek</t>
  </si>
  <si>
    <t>Online PSC</t>
  </si>
  <si>
    <t>https://podminky.urs.cz/item/CS_URS_2022_01/113106121</t>
  </si>
  <si>
    <t>PSC</t>
  </si>
  <si>
    <t xml:space="preserve">Poznámka k souboru cen:_x000D_
1. Ceny jsou určeny pro rozebrání dlažeb včetně odstranění lože.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 3. V cenách nejsou započteny náklady na popř. nutné očištění: a) dlažebních nebo mozaikových kostek, které se oceňuje cenami souboru cen 979 07-11 Očištění vybouraných dlažebních kostek části C01, b) betonových, kameninových nebo kamenných desek nebo dlaždic, které se oceňuje cenami souboru cen 979 0 . - . . Očištění vybouraných obrubníků, krajníků, desek nebo dílců části C01. 4. Přemístění vybourané dlažby včetně materiálu z lože a spár na vzdálenost přes 3 m se oceňuje cenami souborů cen 997 22-1 Vodorovná doprava suti a vybouraných hmot. </t>
  </si>
  <si>
    <t>VV</t>
  </si>
  <si>
    <t>"odstranění betonové dlažby  stávající  " 200</t>
  </si>
  <si>
    <t>Součet</t>
  </si>
  <si>
    <t>3</t>
  </si>
  <si>
    <t>113106162</t>
  </si>
  <si>
    <t>Rozebrání dlažeb vozovek z drobných kostek s ložem ze živice ručně</t>
  </si>
  <si>
    <t>272703891</t>
  </si>
  <si>
    <t>Rozebrání dlažeb a dílců vozovek a ploch s přemístěním hmot na skládku na vzdálenost do 3 m nebo s naložením na dopravní prostředek, s jakoukoliv výplní spár ručně z drobných kostek nebo odseků s ložem ze živice</t>
  </si>
  <si>
    <t>https://podminky.urs.cz/item/CS_URS_2022_01/113106162</t>
  </si>
  <si>
    <t>"stávající jednořádek a dvojřádek kolem komunikace " 14</t>
  </si>
  <si>
    <t>55</t>
  </si>
  <si>
    <t>113107321</t>
  </si>
  <si>
    <t>Odstranění podkladu z kameniva drceného tl do 100 mm strojně pl do 50 m2</t>
  </si>
  <si>
    <t>-262213892</t>
  </si>
  <si>
    <t>Odstranění podkladů nebo krytů strojně plochy jednotlivě do 50 m2 s přemístěním hmot na skládku na vzdálenost do 3 m nebo s naložením na dopravní prostředek z kameniva hrubého drceného, o tl. vrstvy do 100 mm</t>
  </si>
  <si>
    <t>https://podminky.urs.cz/item/CS_URS_2022_01/113107321</t>
  </si>
  <si>
    <t xml:space="preserve">"odstranění stav.pod. v místě komunikace , pro nový chodník. chodník 300 =100freza,100nev.podklad,+převýš.100 )" 30 </t>
  </si>
  <si>
    <t>6</t>
  </si>
  <si>
    <t>113107223</t>
  </si>
  <si>
    <t>Odstranění podkladu z kameniva drceného do tl 300 mm strojně pl přes 200 m2</t>
  </si>
  <si>
    <t>-1710936212</t>
  </si>
  <si>
    <t>Odstranění podkladů nebo krytů strojně plochy jednotlivě přes 200 m2 s přemístěním hmot na skládku na vzdálenost do 20 m nebo s naložením na dopravní prostředek z kameniva hrubého drceného, o tl. vrstvy přes 200 do 300 mm</t>
  </si>
  <si>
    <t>https://podminky.urs.cz/item/CS_URS_2022_01/113107223</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</si>
  <si>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Ceny a) –7111 až –7113, –7151 až -7153, -7211 až -7213 a -7311 až -7313 lze použít i pro odstranění podkladů nebo krytů ze štěrkopísku, škváry, strusky nebo z mechanicky zpevněných zemin, b) –7121 až 7125, –7161 až -7165, -7221 až -7225 a -7321 až -7325 lze použít i pro odstranění podkladů nebo krytů ze zemin stabilizovaných vápnem, c) –7130 až -7134, –7170 až -7174, –7230 až -7234 a -7330 až -7334 lze použít i pro odstranění dlažeb uložených do betonového lože a dlažeb z mozaiky uložených do cementové malty nebo podkladu ze zemin stabilizovaných cementem. 3. Ceny lze použít i pro odstranění podkladů nebo krytů opatřených živičnými postřiky nebo nátěry. 4. Ceny odlišené podle tloušťky (např. do 100 mm, do 200 mm) jsou určeny vždy pro celou tloušťku jednotlivých konstrukcí.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6. Přemístění vybouraného materiálu větší vzdálenost, než je uvedeno, se oceňuje cenami souborů cen 997 22-1 Vodorovná doprava suti. 7. Ceny -714 . , -718 . , –724 . a -734 . nelze použít pro odstranění podkladu nebo krytu frézováním. </t>
  </si>
  <si>
    <t>"v míste stav. komunikace pro par. stání  270mm , 100odfrezovano " 60</t>
  </si>
  <si>
    <t>"v místě stav. komunikace pro novy trávník " 70</t>
  </si>
  <si>
    <t>"v místě stav. chodníku pro novy travník " 25</t>
  </si>
  <si>
    <t>"v místě stav. chodníku pro novou komunikaci " 45</t>
  </si>
  <si>
    <t>"v místě stav. chodníku pro novy chodník - nevhodny stav. podklad pod dlažbou " 100</t>
  </si>
  <si>
    <t>113154264</t>
  </si>
  <si>
    <t>Frézování živičného krytu tl 100 mm pruh š přes 1 do 2 m pl přes 500 do 1000 m2 s překážkami v trase</t>
  </si>
  <si>
    <t>1128785913</t>
  </si>
  <si>
    <t>Frézování živičného podkladu nebo krytu  s naložením na dopravní prostředek plochy přes 500 do 1 000 m2 s překážkami v trase pruhu šířky přes 1 m do 2 m, tloušťky vrstvy 100 mm</t>
  </si>
  <si>
    <t>https://podminky.urs.cz/item/CS_URS_2022_01/113154264</t>
  </si>
  <si>
    <t>"Frezovaní stavajícího živičného povrchu (komunikace,par.stání, nové rozšířené prostory)" 510</t>
  </si>
  <si>
    <t>7</t>
  </si>
  <si>
    <t>113201111</t>
  </si>
  <si>
    <t>Vytrhání obrub chodníkových ležatých</t>
  </si>
  <si>
    <t>m</t>
  </si>
  <si>
    <t>172049863</t>
  </si>
  <si>
    <t>Vytrhání obrub  s vybouráním lože, s přemístěním hmot na skládku na vzdálenost do 3 m nebo s naložením na dopravní prostředek chodníkových ležatých</t>
  </si>
  <si>
    <t>https://podminky.urs.cz/item/CS_URS_2022_01/113201111</t>
  </si>
  <si>
    <t xml:space="preserve">Poznámka k souboru cen:_x000D_
1. Ceny jsou určeny: a) pro vytrhání obrub, obrubníků nebo krajníků jakéhokoliv druhu a velikosti uložených v jakémkoliv loži popř. i s opěrami a vyspárovaných jakýmkoliv materiálem, b) pro obruby z 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 jedné řady kostek. 4. Přemístění vybouraných obrub, krajníků nebo dlažebních kostek včetně materiálu z lože a spár na vzdálenost přes 3 m se oceňuje cenami souborů cen 997 22-1 Vodorovná doprava suti a vybouraných hmot. </t>
  </si>
  <si>
    <t>"vytrhání stavajících bet. chodnikových obrubníku " 70</t>
  </si>
  <si>
    <t>8</t>
  </si>
  <si>
    <t>113201112</t>
  </si>
  <si>
    <t>Vytrhání obrub silničních ležatých</t>
  </si>
  <si>
    <t>1933638635</t>
  </si>
  <si>
    <t>Vytrhání obrub  s vybouráním lože, s přemístěním hmot na skládku na vzdálenost do 3 m nebo s naložením na dopravní prostředek silničních ležatých</t>
  </si>
  <si>
    <t>https://podminky.urs.cz/item/CS_URS_2022_01/113201112</t>
  </si>
  <si>
    <t>"vytrhání stavajících  silničních obrubníku " 120</t>
  </si>
  <si>
    <t>18</t>
  </si>
  <si>
    <t>121101103</t>
  </si>
  <si>
    <t>Sejmutí ornice s přemístěním na vzdálenost do 250 m</t>
  </si>
  <si>
    <t>m3</t>
  </si>
  <si>
    <t>CS ÚRS 2019 01</t>
  </si>
  <si>
    <t>1198301028</t>
  </si>
  <si>
    <t>Sejmutí ornice nebo lesní půdy  s vodorovným přemístěním na hromady v místě upotřebení nebo na dočasné či trvalé skládky se složením, na vzdálenost přes 100 do 250 m</t>
  </si>
  <si>
    <t xml:space="preserve">Poznámka k souboru cen:_x000D_
1. V cenách jsou započteny i náklady na příp. nutné naložení sejmuté ornice na dopravní prostředek. 2. V cenách nejsou započteny náklady na odstranění nevhodných přimísenin (kamenů, kořenů apod.); tyto práce se ocení individuálně. 3. Množství ornice odebírané ze skládek se do objemu vykopávek pro volbu cen podle množství nezapočítává. Ceny souboru cen 122 . 0-11 Odkopávky a prokopávky nezapažené, se volí pro ornici odebíranou z projektovaných dočasných skládek; a) na staveništi podle součtu objemu ze všech skládek, b) mimo staveniště podle objemu každé skládky zvlášť. 4. Uložení ornice na skládky se oceňuje podle ustanovení v poznámkách č. 1 a 2 k ceně 171 20-1201 Uložení sypaniny na skládky. Složení ornice na hromady v místě upotřebení se neoceňuje. 5. Odebírá-li se ornice z projektované dočasné skládky, oceňuje se její naložení a přemístění podle čl. 3172 Všeobecných podmínek tohoto katalogu. 6. Přemísťuje-li se ornice na vzdálenost větší něž 250 m, vzdálenost 50 m se pro určení vzdálenosti vodorovného přemístění neodečítá a ocení se sejmutí a přemístění bez ohledu na ustanovení pozn. č. 1 takto: a) sejmutí ornice na vzdálenost 50m cenou 121 10-1101; b) naložení příslušnou cenou souboru cen 167 10- . . c) vodorovné přemístění cenami souboru cen 162 . 0- . . Vodorovné přemístění výkopku. 7. Sejmutí podorničí se oceňuje cenami odkopávek s přihlédnutím k ustanovení čl. 3112 Všeobecných podmínek tohoto katalogu. </t>
  </si>
  <si>
    <t>"Sejmutí stávající ornice v místě nových ploch - par.stani + posunutý chodník " (115+25)*0.1</t>
  </si>
  <si>
    <t>122151102</t>
  </si>
  <si>
    <t>Odkopávky a prokopávky nezapažené v hornině třídy těžitelnosti I skupiny 1 a 2 objem do 50 m3 strojně</t>
  </si>
  <si>
    <t>-142866969</t>
  </si>
  <si>
    <t>Odkopávky a prokopávky nezapažené strojně v hornině třídy těžitelnosti I skupiny 1 a 2 přes 20 do 50 m3</t>
  </si>
  <si>
    <t>https://podminky.urs.cz/item/CS_URS_2022_01/122151102</t>
  </si>
  <si>
    <t>"odkopavky pro par. stání v zeleni bez ornice" 115*0.270</t>
  </si>
  <si>
    <t>"odkopavky pro bet.patky noveho zabradli " 26.1</t>
  </si>
  <si>
    <t>"odkopavky pro posun chodníku na křižovatce v zeleni bez ornice" 25*0.2</t>
  </si>
  <si>
    <t>11</t>
  </si>
  <si>
    <t>162751117</t>
  </si>
  <si>
    <t>Vodorovné přemístění přes 9 000 do 10000 m výkopku/sypaniny z horniny třídy těžitelnosti I skupiny 1 až 3</t>
  </si>
  <si>
    <t>-1510668580</t>
  </si>
  <si>
    <t>Vodorovné přemístění výkopku nebo sypaniny po suchu na obvyklém dopravním prostředku, bez naložení výkopku, avšak se složením bez rozhrnutí z horniny třídy těžitelnosti I skupiny 1 až 3 na vzdálenost přes 9 000 do 10 000 m</t>
  </si>
  <si>
    <t>https://podminky.urs.cz/item/CS_URS_2022_01/162751117</t>
  </si>
  <si>
    <t>"přemistění nevyužité zeminy a ornice na skladku " (36+14+26.1)-28</t>
  </si>
  <si>
    <t>70</t>
  </si>
  <si>
    <t>M</t>
  </si>
  <si>
    <t>58932908</t>
  </si>
  <si>
    <t>beton C 20/25 X0 XC2 kamenivo frakce 0/8</t>
  </si>
  <si>
    <t>1504456261</t>
  </si>
  <si>
    <t>" pro sloupky na zábradli " 26.1</t>
  </si>
  <si>
    <t>181301112</t>
  </si>
  <si>
    <t>Rozprostření ornice tl vrstvy do 150 mm pl přes 500 m2 v rovině nebo ve svahu do 1:5</t>
  </si>
  <si>
    <t>CS ÚRS 2020 01</t>
  </si>
  <si>
    <t>822458066</t>
  </si>
  <si>
    <t>Rozprostření a urovnání ornice v rovině nebo ve svahu sklonu do 1:5 při souvislé ploše přes 500 m2, tl. vrstvy přes 100 do 150 mm</t>
  </si>
  <si>
    <t xml:space="preserve">Poznámka k souboru cen:_x000D_
1. V ceně jsou započteny i náklady na případné nutné přemístění hromad nebo dočasných skládek na místo spotřeby ze vzdálenosti do 30 m. 2. V ceně nejsou započteny náklady na získání ornice; toto získání se oceňuje cenami souboru cen 121 10-11 Sejmutí ornice. 3. Případné nakládání ornice, v souvislosti s pozn. č. 2 se oceňuje cenami souboru cen 167 10-11 Nakládání, skládání a překládání neulehlého výkopku nebo sypaniny.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 </t>
  </si>
  <si>
    <t>"rozprostření sejmuté a nové ornice v tl 100mm" 70</t>
  </si>
  <si>
    <t>22</t>
  </si>
  <si>
    <t>181451131</t>
  </si>
  <si>
    <t>Založení parkového trávníku výsevem plochy přes 1000 m2 v rovině a ve svahu do 1:5</t>
  </si>
  <si>
    <t>1794379409</t>
  </si>
  <si>
    <t>Založení trávníku na půdě předem připravené plochy přes 1000 m2 výsevem včetně utažení parkového v rovině nebo na svahu do 1:5</t>
  </si>
  <si>
    <t>https://podminky.urs.cz/item/CS_URS_2022_01/181451131</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</si>
  <si>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</si>
  <si>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"založení v místě rozprostřené ornice " 70</t>
  </si>
  <si>
    <t>23</t>
  </si>
  <si>
    <t>00572410</t>
  </si>
  <si>
    <t>osivo směs travní parková</t>
  </si>
  <si>
    <t>kg</t>
  </si>
  <si>
    <t>1492149613</t>
  </si>
  <si>
    <t>"1kg/40m2 travního osiva" 2</t>
  </si>
  <si>
    <t>17</t>
  </si>
  <si>
    <t>181951102</t>
  </si>
  <si>
    <t>Úprava pláně v hornině tř. 1 až 4 se zhutněním</t>
  </si>
  <si>
    <t>-1510325703</t>
  </si>
  <si>
    <t>Úprava pláně vyrovnáním výškových rozdílů  v hornině tř. 1 až 4 se zhutněním</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</si>
  <si>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(berem) šířky do 3 m přerušujících svahy, pro urovnání dna silničních a železničních příkopů pro jakoukoliv šířku dna; toto urovnání se oceňuje cenami souboru cen 182 .0-1 Svahování. 3. Urovnání ploch ve sklonu přes 1 : 5 se oceňuje cenami souboru cen 182 . 0-11 Svahování trvalých svahů do projektovaných profilů. 4. Náklady na urovnání dna a stěn při čištění příkopů pozemních komunikací jsou započteny v cenách souborů cen 938 90-2 . Čištění příkopů komunikací v suchu nebo ve vodě části A02 Zemní práce pro objekty oborů 821 až 828. 5. Míru zhutnění určuje projekt. Ceny se zhutněním jsou určeny pro jakoukoliv míru zhutnění. </t>
  </si>
  <si>
    <t>"úprava pláně v místě chodníku " 130+45</t>
  </si>
  <si>
    <t>"úprava pláně v místě  parkovacích ploch " 160</t>
  </si>
  <si>
    <t>"úprava pláně v místě  komunikace - asfal. plocha " 370</t>
  </si>
  <si>
    <t>Vodorovné konstrukce</t>
  </si>
  <si>
    <t>5</t>
  </si>
  <si>
    <t>Komunikace pozemní</t>
  </si>
  <si>
    <t>63</t>
  </si>
  <si>
    <t>564831111</t>
  </si>
  <si>
    <t>Podklad ze štěrkodrtě ŠD plochy přes 100 m2 tl 100 mm</t>
  </si>
  <si>
    <t>-1816252901</t>
  </si>
  <si>
    <t>Podklad ze štěrkodrti ŠD s rozprostřením a zhutněním plochy přes 100 m2, po zhutnění tl. 100 mm</t>
  </si>
  <si>
    <t>https://podminky.urs.cz/item/CS_URS_2022_01/564831111</t>
  </si>
  <si>
    <t>"doplněni lokalně dle pruzkumu 0/32 " 370</t>
  </si>
  <si>
    <t>64</t>
  </si>
  <si>
    <t>564851111</t>
  </si>
  <si>
    <t>Podklad ze štěrkodrtě ŠD plochy přes 100 m2 tl 150 mm</t>
  </si>
  <si>
    <t>1684125089</t>
  </si>
  <si>
    <t>Podklad ze štěrkodrti ŠD s rozprostřením a zhutněním plochy přes 100 m2, po zhutnění tl. 150 mm</t>
  </si>
  <si>
    <t>https://podminky.urs.cz/item/CS_URS_2022_01/564851111</t>
  </si>
  <si>
    <t>"v místě roz. cele konstrukce kom. 0/32 " 45</t>
  </si>
  <si>
    <t>"0/63" 45</t>
  </si>
  <si>
    <t>25</t>
  </si>
  <si>
    <t>564861111</t>
  </si>
  <si>
    <t>Podklad ze štěrkodrtě ŠD tl 200 mm</t>
  </si>
  <si>
    <t>120721719</t>
  </si>
  <si>
    <t>Podklad ze štěrkodrti ŠD  s rozprostřením a zhutněním, po zhutnění tl. 200 mm</t>
  </si>
  <si>
    <t>https://podminky.urs.cz/item/CS_URS_2022_01/564861111</t>
  </si>
  <si>
    <t>"podklad v miste chodníku " 175</t>
  </si>
  <si>
    <t>"sanace 50% podkladu v místě chodníku,přidlažby,cyklostezky,vodocich pasu"  175/2</t>
  </si>
  <si>
    <t>Mezisoučet</t>
  </si>
  <si>
    <t>26</t>
  </si>
  <si>
    <t>564871111</t>
  </si>
  <si>
    <t>Podklad ze štěrkodrtě ŠD tl 250 mm</t>
  </si>
  <si>
    <t>-879312831</t>
  </si>
  <si>
    <t>Podklad ze štěrkodrti ŠD  s rozprostřením a zhutněním, po zhutnění tl. 250 mm</t>
  </si>
  <si>
    <t>https://podminky.urs.cz/item/CS_URS_2022_01/564871111</t>
  </si>
  <si>
    <t>"podklad pod parkovací stani  " 160</t>
  </si>
  <si>
    <t>31</t>
  </si>
  <si>
    <t>565135121</t>
  </si>
  <si>
    <t>Asfaltový beton vrstva podkladní ACP 16 (obalované kamenivo OKS) tl 50 mm š přes 3 m</t>
  </si>
  <si>
    <t>998826720</t>
  </si>
  <si>
    <t>Asfaltový beton vrstva podkladní ACP 16 (obalované kamenivo střednězrnné - OKS)  s rozprostřením a zhutněním v pruhu šířky přes 3 m, po zhutnění tl. 50 mm</t>
  </si>
  <si>
    <t>https://podminky.urs.cz/item/CS_URS_2022_01/565135121</t>
  </si>
  <si>
    <t>"plocha komunikace  " 370</t>
  </si>
  <si>
    <t>28</t>
  </si>
  <si>
    <t>573191111</t>
  </si>
  <si>
    <t>Postřik infiltrační kationaktivní emulzí v množství 1 kg/m2</t>
  </si>
  <si>
    <t>1138583862</t>
  </si>
  <si>
    <t>Postřik infiltrační kationaktivní emulzí v množství 1,00 kg/m2</t>
  </si>
  <si>
    <t>https://podminky.urs.cz/item/CS_URS_2022_01/573191111</t>
  </si>
  <si>
    <t xml:space="preserve">Poznámka k souboru cen:_x000D_
1. V ceně nejsou započteny náklady na popř. projektem předepsané očištění vozovky, které se oceňuje cenou 938 90-8411 Očištění povrchu saponátovým roztokem části C 01 tohoto katalogu. </t>
  </si>
  <si>
    <t>29</t>
  </si>
  <si>
    <t>573231108</t>
  </si>
  <si>
    <t>Postřik živičný spojovací ze silniční emulze v množství 0,50 kg/m2</t>
  </si>
  <si>
    <t>629737918</t>
  </si>
  <si>
    <t>Postřik spojovací PS bez posypu kamenivem ze silniční emulze, v množství 0,50 kg/m2</t>
  </si>
  <si>
    <t>https://podminky.urs.cz/item/CS_URS_2022_01/573231108</t>
  </si>
  <si>
    <t>30</t>
  </si>
  <si>
    <t>577134121</t>
  </si>
  <si>
    <t>Asfaltový beton vrstva obrusná ACO 11 (ABS) tř. I tl 40 mm š přes 3 m z nemodifikovaného asfaltu</t>
  </si>
  <si>
    <t>321796588</t>
  </si>
  <si>
    <t>Asfaltový beton vrstva obrusná ACO 11 (ABS)  s rozprostřením a se zhutněním z nemodifikovaného asfaltu v pruhu šířky přes 3 m tř. I, po zhutnění tl. 40 mm</t>
  </si>
  <si>
    <t>https://podminky.urs.cz/item/CS_URS_2022_01/577134121</t>
  </si>
  <si>
    <t>62</t>
  </si>
  <si>
    <t>596412212</t>
  </si>
  <si>
    <t>Kladení dlažby z vegetačních tvárnic pozemních komunikací tl 80 mm pl přes 100 do 300 m2</t>
  </si>
  <si>
    <t>921178992</t>
  </si>
  <si>
    <t>Kladení dlažby z betonových vegetačních dlaždic pozemních komunikací  s ložem z kameniva těženého nebo drceného tl. do 50 mm, s vyplněním spár a vegetačních otvorů, s hutněním vibrováním tl. 80 mm, pro plochy přes 100 do 300 m2</t>
  </si>
  <si>
    <t>https://podminky.urs.cz/item/CS_URS_2022_01/596412212</t>
  </si>
  <si>
    <t>160</t>
  </si>
  <si>
    <t>58</t>
  </si>
  <si>
    <t>596811120</t>
  </si>
  <si>
    <t>Kladení betonové dlažby komunikací pro pěší do lože z kameniva velikosti do 0,09 m2 pl do 50 m2</t>
  </si>
  <si>
    <t>-2004501649</t>
  </si>
  <si>
    <t>Kladení dlažby z betonových nebo kameninových dlaždic komunikací pro pěší s vyplněním spár a se smetením přebytečného materiálu na vzdálenost do 3 m s ložem z kameniva těženého tl. do 30 mm velikosti dlaždic do 0,09 m2 (bez zámku), pro plochy do 50 m2</t>
  </si>
  <si>
    <t>https://podminky.urs.cz/item/CS_URS_2022_01/596811120</t>
  </si>
  <si>
    <t>45</t>
  </si>
  <si>
    <t>56</t>
  </si>
  <si>
    <t>59245018</t>
  </si>
  <si>
    <t>dlažba tvar obdélník betonová 200x100x60mm přírodní</t>
  </si>
  <si>
    <t>-1362955375</t>
  </si>
  <si>
    <t>" chodník vetev B " 45</t>
  </si>
  <si>
    <t>57</t>
  </si>
  <si>
    <t>59245320</t>
  </si>
  <si>
    <t>dlažba plošná betonová 400x400x60mm přírodní</t>
  </si>
  <si>
    <t>1824298697</t>
  </si>
  <si>
    <t>"chodník vetev A " 130</t>
  </si>
  <si>
    <t>61</t>
  </si>
  <si>
    <t>59245030</t>
  </si>
  <si>
    <t>dlažba tvar čtverec betonová 200x200x80mm přírodní</t>
  </si>
  <si>
    <t>1021603396</t>
  </si>
  <si>
    <t>"dlažba mezerovita pro par. stani " 160</t>
  </si>
  <si>
    <t>59</t>
  </si>
  <si>
    <t>596811222</t>
  </si>
  <si>
    <t>Kladení betonové dlažby komunikací pro pěší do lože z kameniva velikosti přes 0,09 do 0,25 m2 pl přes 100 do 300 m2</t>
  </si>
  <si>
    <t>-312515362</t>
  </si>
  <si>
    <t>Kladení dlažby z betonových nebo kameninových dlaždic komunikací pro pěší s vyplněním spár a se smetením přebytečného materiálu na vzdálenost do 3 m s ložem z kameniva těženého tl. do 30 mm velikosti dlaždic přes 0,09 m2 do 0,25 m2, pro plochy přes 100 do 300 m2</t>
  </si>
  <si>
    <t>https://podminky.urs.cz/item/CS_URS_2022_01/596811222</t>
  </si>
  <si>
    <t>130</t>
  </si>
  <si>
    <t>32</t>
  </si>
  <si>
    <t>916111123</t>
  </si>
  <si>
    <t xml:space="preserve">Osazení obruby z drobných kostek s boční opěrou do lože z betonu c16/20n XF1 </t>
  </si>
  <si>
    <t>-559244356</t>
  </si>
  <si>
    <t>Osazení silniční obruby z dlažebních kostek v jedné řadě  s ložem tl. přes 50 do 100 mm, s vyplněním a zatřením spár cementovou maltou z drobných kostek s boční opěrou z betonu  tř. C 16/20n FX1, do lože z betonu prostého téže značky</t>
  </si>
  <si>
    <t xml:space="preserve">Poznámka k souboru cen:_x000D_
1. Část lože z betonu prostého přesahující tl. 100 mm se oceňuje cenou 916 99-1121 Lože pod obrubníky, krajníky nebo obruby z dlažebních kostek. 2. V cenách nejsou započteny náklady na dodání dlažebních kostek, tyto se oceňují ve specifikaci. Množství uvedené ve specifikaci se určí jako součin celkové délky obrub a objemové hmotnosti 1 m obruby a to: a) 0,065 t/m pro velké kostky, b) 0,024 t/m pro malé kostky. Ztratné lze dohodnout ve výši 1 % pro velké kostky, 2 % pro malé kostky. 3. Osazení silniční obruby ze dvou řad kostek se oceňuje: a) bez boční opěry jako dvojnásobné množství silniční obruby z jedné řady kostek, b) s boční opěrou jako osazení silniční obruby z jedné řady kostek s boční opěrou a osazení silniční obruby z jedné řady kostek bez boční opěry. </t>
  </si>
  <si>
    <t>"Osazení jednořádku  " 38</t>
  </si>
  <si>
    <t>"Osazení dvoujřádku " 63*2</t>
  </si>
  <si>
    <t>33</t>
  </si>
  <si>
    <t>58381007</t>
  </si>
  <si>
    <t>kostka dlažební žula drobná 8/10</t>
  </si>
  <si>
    <t>664105312</t>
  </si>
  <si>
    <t>"pro doplnění dvojřádku a jednořádku k původním " 16,4-14</t>
  </si>
  <si>
    <t>36</t>
  </si>
  <si>
    <t>R596811123</t>
  </si>
  <si>
    <t xml:space="preserve">Řezání a prořezy betonové dlažby pro pěší </t>
  </si>
  <si>
    <t>-358604834</t>
  </si>
  <si>
    <t xml:space="preserve">Řezání a dořezy betonové dlažby pro pěší </t>
  </si>
  <si>
    <t xml:space="preserve">"Řezání a prořezy betonové dlažby pro pěší , včetně kladení dořezu " </t>
  </si>
  <si>
    <t xml:space="preserve">" 10% plochy dlažby " </t>
  </si>
  <si>
    <t>"dlažba v místě chodníku (mimo vyznámných ploch ) " 175*0.1</t>
  </si>
  <si>
    <t>37</t>
  </si>
  <si>
    <t>592450194</t>
  </si>
  <si>
    <t xml:space="preserve">dlažba skladebná  pro nevidomé  přírodní </t>
  </si>
  <si>
    <t>-651278533</t>
  </si>
  <si>
    <t xml:space="preserve">dlažba skladebná betonová pro nevidomé </t>
  </si>
  <si>
    <t xml:space="preserve">"slepecká dl. dle vyhlášky " 7 </t>
  </si>
  <si>
    <t>Trubní vedení</t>
  </si>
  <si>
    <t>38</t>
  </si>
  <si>
    <t>899331111</t>
  </si>
  <si>
    <t>Výšková úprava uličního vstupu nebo vpusti do 200 mm zvýšením poklopu</t>
  </si>
  <si>
    <t>kus</t>
  </si>
  <si>
    <t>-1830341177</t>
  </si>
  <si>
    <t>Výšková úprava uličního vstupu nebo vpusti do 200 mm  zvýšením poklopu</t>
  </si>
  <si>
    <t>https://podminky.urs.cz/item/CS_URS_2022_01/899331111</t>
  </si>
  <si>
    <t xml:space="preserve">Poznámka k souboru cen:_x000D_
1. V cenách jsou započteny i náklady na: a) odbourání dosavadního krytu, podkladu, nadezdívky nebo prstence s odklizením vybouraných hmot do 3 m, b) zarovnání plochy nadezdívky cementovou maltou, c) podbetonování nebo podezdění rámu, d) odstranění a znovuosazení rámu, poklopu, mříže, krycího hrnce nebo hydrantu, e) úpravu a doplnění krytu popř. podkladu vozovky v místě provedené výškové úpravy. 2. V cenách nejsou započteny náklady na příp. nutné dodání nové mříže, rámu, poklopu nebo krycího hrnce. Jejich dodání se oceňuje ve specifikaci, ztratné se nestanoví. </t>
  </si>
  <si>
    <t>" úprava stavajících poklopu " 3</t>
  </si>
  <si>
    <t>9</t>
  </si>
  <si>
    <t>Ostatní konstrukce a práce, bourání</t>
  </si>
  <si>
    <t>69</t>
  </si>
  <si>
    <t>911121111</t>
  </si>
  <si>
    <t xml:space="preserve">Montáž zábradlí ocelového přichyceného vruty do betonového podkladu - dle PD </t>
  </si>
  <si>
    <t>1064215084</t>
  </si>
  <si>
    <t xml:space="preserve">Montáž zábradlí ocelového  přichyceného vruty do betonového podkladu - dle PD </t>
  </si>
  <si>
    <t>https://podminky.urs.cz/item/CS_URS_2022_01/911121111</t>
  </si>
  <si>
    <t>285.5</t>
  </si>
  <si>
    <t>79</t>
  </si>
  <si>
    <t>63126081</t>
  </si>
  <si>
    <t xml:space="preserve">Ocelové zábradlí dle PD </t>
  </si>
  <si>
    <t>-64490754</t>
  </si>
  <si>
    <t xml:space="preserve">zábradlí dle PD - samostatný výkres </t>
  </si>
  <si>
    <t>44</t>
  </si>
  <si>
    <t>914111111</t>
  </si>
  <si>
    <t>Montáž svislé dopravní značky do velikosti 1 m2 objímkami na sloupek nebo konzolu</t>
  </si>
  <si>
    <t>-1074228979</t>
  </si>
  <si>
    <t>Montáž svislé dopravní značky základní  velikosti do 1 m2 objímkami na sloupky nebo konzoly</t>
  </si>
  <si>
    <t>https://podminky.urs.cz/item/CS_URS_2022_01/914111111</t>
  </si>
  <si>
    <t xml:space="preserve">Poznámka k souboru cen:_x000D_
1. V cenách jsou započteny i náklady na montáž značek včetně upevňovacího materiálu na předem připravenou nosnou konstrukci (sloupek, konzolu, sloup). 2. V cenách nejsou započteny náklady na: a) dodání značek, tyto se oceňují ve specifikaci, b) na montáž a dodávku ocelových nosných konstrukcí – sloupků, konzol, tyto se oceňují cenami souboru cen 914 51 Montáž sloupku a 914 53 Montáž konzol a nástavců, c) nátěry, tyto se oceňují jako práce PSV příslušnými cenami katalogu 800-783 Nátěry, d) naložení a odklizení výkopku, tyto se oceňují cenami části A 01 katalogu 800-1 Zemní práce. 3. Ceny nelze použít pro osazení a montáž svislých dopravních značek: a) světelných, tyto se oceňují cenami katalogu 800-741 Elektroinstalace - silnoproud, b) upevněných na lanech nebo speciálních konstrukcích nesoucích více značek, tyto se oceňují individuálně. </t>
  </si>
  <si>
    <t>40445552</t>
  </si>
  <si>
    <t>značka dopravní svislá tř 1</t>
  </si>
  <si>
    <t>382196710</t>
  </si>
  <si>
    <t>značka dopravní svislá tř 1 Al prolis 500x500mm</t>
  </si>
  <si>
    <t>"nové dopravní značky IP4  - na VO" 1</t>
  </si>
  <si>
    <t>"nové dopravní značky IZ8a + IZ8b - obostranná  " 1</t>
  </si>
  <si>
    <t>46</t>
  </si>
  <si>
    <t>40445225</t>
  </si>
  <si>
    <t>sloupek pro dopravní značku Zn D 60mm v 3,5m</t>
  </si>
  <si>
    <t>58208496</t>
  </si>
  <si>
    <t>47</t>
  </si>
  <si>
    <t>40445240</t>
  </si>
  <si>
    <t>patka pro sloupek Al D 60mm</t>
  </si>
  <si>
    <t>464785465</t>
  </si>
  <si>
    <t>48</t>
  </si>
  <si>
    <t>40445256</t>
  </si>
  <si>
    <t>svorka upínací na sloupek dopravní značky D 60mm</t>
  </si>
  <si>
    <t>848644123</t>
  </si>
  <si>
    <t>49</t>
  </si>
  <si>
    <t>40445253</t>
  </si>
  <si>
    <t>víčko plastové na sloupek D 60mm</t>
  </si>
  <si>
    <t>-765155810</t>
  </si>
  <si>
    <t>43</t>
  </si>
  <si>
    <t>914511111</t>
  </si>
  <si>
    <t>Montáž sloupku dopravních značek délky do 3,5 m s betonovým základem</t>
  </si>
  <si>
    <t>-1494227864</t>
  </si>
  <si>
    <t>Montáž sloupku dopravních značek  délky do 3,5 m do betonového základu</t>
  </si>
  <si>
    <t>https://podminky.urs.cz/item/CS_URS_2022_01/914511111</t>
  </si>
  <si>
    <t xml:space="preserve">Poznámka k souboru cen:_x000D_
1. V cenách jsou započteny i náklady na: a) vykopání jamek s odhozem výkopku na vzdálenost do 3 m, b) osazení sloupku včetně montáže a dodávky plastového víčka, 2. V cenách -1111 jsou započteny i náklady na betonový základ. 3. V cenách -1112 jsou započteny i náklady na hliníkovou patku s betonovým základem. 4. V cenách nejsou započteny náklady na: a) dodání sloupku, tyto se oceňují ve specifikaci b) naložení a odklizení výkopku, tyto se oceňují cenami části A01 katalogu 800-1 Zemní práce. </t>
  </si>
  <si>
    <t>"montáž nových značek  " 1</t>
  </si>
  <si>
    <t>51</t>
  </si>
  <si>
    <t>915231112</t>
  </si>
  <si>
    <t>Vodorovné dopravní značení přechody pro chodce, šipky, symboly retroreflexní bílý plast</t>
  </si>
  <si>
    <t>526065740</t>
  </si>
  <si>
    <t>Vodorovné dopravní značení stříkaným plastem  přechody pro chodce, šipky, symboly nápisy bílé retroreflexní</t>
  </si>
  <si>
    <t>https://podminky.urs.cz/item/CS_URS_2022_01/915231112</t>
  </si>
  <si>
    <t xml:space="preserve">Poznámka k souboru cen:_x000D_
1. Ceny jsou určeny pro dělicí čáry souvislé č. V 1a bílé, přerušované č. V 2a bílé, vodící č. V 4 bílé, souvislá č. V12b žlutá, přerušovaná č. V12c žlutá. 2. V cenách nejsou započteny náklady na: a) předznačení, tyto se oceňují cenami souboru cen 915 6.-11 Předznačení pro vodorovné značení, b) očištění vozovky, tyto se oceňují cenami souboru cen 938 90-9 . Odstranění bláta, prachu, nebo hlinitého nánosu s povrchu podkladu, nebo krytu části C 01 tohoto katalogu. 3. Množství měrných jednotek se určuje: a) u cen 912 21 a 915 22 v m délky dělící nebo vodící čáry (včetně mezer), b) u ceny 915 23 v m2 stříkané plochy bez mezer. </t>
  </si>
  <si>
    <t>"předznačení prechody pro chodce " 9</t>
  </si>
  <si>
    <t xml:space="preserve">Typ II ( se zvýšenou viditelností v noci a v podmínkách za vlhka a deště ) - stříkaný plast </t>
  </si>
  <si>
    <t>50</t>
  </si>
  <si>
    <t>915621111</t>
  </si>
  <si>
    <t>Předznačení vodorovného plošného značení</t>
  </si>
  <si>
    <t>-201126760</t>
  </si>
  <si>
    <t>Předznačení pro vodorovné značení  stříkané barvou nebo prováděné z nátěrových hmot plošné šipky, symboly, nápisy</t>
  </si>
  <si>
    <t>https://podminky.urs.cz/item/CS_URS_2022_01/915621111</t>
  </si>
  <si>
    <t xml:space="preserve">Poznámka k souboru cen:_x000D_
1. Množství měrných jednotek se určuje: a) pro cenu -1111 v m délky dělicí čáry nebo vodícího proužku (včetně mezer), b) pro cenu -1112 v m2 natírané nebo stříkané plochy. </t>
  </si>
  <si>
    <t>65</t>
  </si>
  <si>
    <t>916131213</t>
  </si>
  <si>
    <t>Osazení silničního obrubníku betonového stojatého s boční opěrou do lože z betonu prostého</t>
  </si>
  <si>
    <t>-1403411681</t>
  </si>
  <si>
    <t>Osazení silničního obrubníku betonového se zřízením lože, s vyplněním a zatřením spár cementovou maltou stojatého s boční opěrou z betonu prostého, do lože z betonu prostého</t>
  </si>
  <si>
    <t>https://podminky.urs.cz/item/CS_URS_2022_01/916131213</t>
  </si>
  <si>
    <t xml:space="preserve">Poznámka k souboru cen:_x000D_
1. V cenách silničních obrubníků ležatých i stojatých jsou započteny: a) pro osazení do lože z kameniva těženého i náklady na dodání hmot pro lože tl. 80 až 100 mm, b) pro osazení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</si>
  <si>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66</t>
  </si>
  <si>
    <t>59217031</t>
  </si>
  <si>
    <t>obrubník betonový silniční 1000x150x250mm</t>
  </si>
  <si>
    <t>-549851265</t>
  </si>
  <si>
    <t>67</t>
  </si>
  <si>
    <t>59217016</t>
  </si>
  <si>
    <t>obrubník betonový chodníkový 1000x80x250mm</t>
  </si>
  <si>
    <t>-1585827053</t>
  </si>
  <si>
    <t>68</t>
  </si>
  <si>
    <t>916231213</t>
  </si>
  <si>
    <t>Osazení chodníkového obrubníku betonového stojatého s boční opěrou do lože z betonu prostého</t>
  </si>
  <si>
    <t>1913870857</t>
  </si>
  <si>
    <t>Osazení chodníkového obrubníku betonového se zřízením lože, s vyplněním a zatřením spár cementovou maltou stojatého s boční opěrou z betonu prostého, do lože z betonu prostého</t>
  </si>
  <si>
    <t>https://podminky.urs.cz/item/CS_URS_2022_01/916231213</t>
  </si>
  <si>
    <t xml:space="preserve">Poznámka k souboru cen:_x000D_
1.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</si>
  <si>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60</t>
  </si>
  <si>
    <t>919726123</t>
  </si>
  <si>
    <t>Geotextilie pro ochranu, separaci a filtraci netkaná měrná hm přes 300 do 500 g/m2</t>
  </si>
  <si>
    <t>-1348228656</t>
  </si>
  <si>
    <t>Geotextilie netkaná pro ochranu, separaci nebo filtraci měrná hmotnost přes 300 do 500 g/m2</t>
  </si>
  <si>
    <t>https://podminky.urs.cz/item/CS_URS_2022_01/919726123</t>
  </si>
  <si>
    <t>52</t>
  </si>
  <si>
    <t>919732211</t>
  </si>
  <si>
    <t>Styčná spára napojení nového živičného povrchu na stávající za tepla š 15 mm hl 25 mm s prořezáním</t>
  </si>
  <si>
    <t>-564629905</t>
  </si>
  <si>
    <t>Styčná pracovní spára při napojení nového živičného povrchu na stávající se zalitím za tepla modifikovanou asfaltovou hmotou s posypem vápenným hydrátem šířky do 15 mm, hloubky do 25 mm včetně prořezání spáry</t>
  </si>
  <si>
    <t>https://podminky.urs.cz/item/CS_URS_2022_01/919732211</t>
  </si>
  <si>
    <t xml:space="preserve">Poznámka k souboru cen:_x000D_
1. V cenách jsou započteny i náklady na vyčištění spár, na impregnaci a zalití spár včetně dodání hmot. </t>
  </si>
  <si>
    <t>" v místě napojení starého a nového (budoucího) povrchu " 40</t>
  </si>
  <si>
    <t>53</t>
  </si>
  <si>
    <t>919735112</t>
  </si>
  <si>
    <t>Řezání stávajícího živičného krytu hl do 100 mm</t>
  </si>
  <si>
    <t>-1057782759</t>
  </si>
  <si>
    <t>Řezání stávajícího živičného krytu nebo podkladu  hloubky přes 50 do 100 mm</t>
  </si>
  <si>
    <t xml:space="preserve">Poznámka k souboru cen:_x000D_
1. V cenách jsou započteny i náklady na spotřebu vody. </t>
  </si>
  <si>
    <t>"řezání v místě napojení starého a nového (budoucího) povrchu " 40</t>
  </si>
  <si>
    <t>40</t>
  </si>
  <si>
    <t>966005111</t>
  </si>
  <si>
    <t>Rozebrání a odstranění zábradlí se sloupky osazenými s betonovými patkami nebo v opěrné zdi</t>
  </si>
  <si>
    <t>-411469235</t>
  </si>
  <si>
    <t>Rozebrání a odstranění silničního zábradlí a ocelových svodidel s přemístěním hmot na skládku na vzdálenost do 10 m nebo s naložením na dopravní prostředek, se zásypem jam po odstraněných sloupcích a s jeho zhutněním silničního zábradlí se sloupky osazenými s betonovými patkami</t>
  </si>
  <si>
    <t xml:space="preserve">Poznámka k souboru cen:_x000D_
1. Ceny -5111 a -5311 jsou určeny pro odstranění sloupků zábradlí nebo svodidel upevněných záhozem zeminou, uklínovaných kamenem nebo obetonovaných, popř. zaberaněných. 2. Ceny -5111 a -5211 jsou určeny pro odstranění zábradlí jakéhokoliv druhu se sloupky z jakéhokoliv materiálu a při jakékoliv vzdálenosti sloupků. 3. Cena -5311 je určena pro odstranění svodidla jakéhokoliv druhu při jakékoliv vzdálenosti sloupků. 4. Přemístění vybouraného silničního zábradlí a svodidel na vzdálenost přes 10 m se oceňuje cenami souborů cen 997 22-1 Vodorovná doprava vybouraných hmot. </t>
  </si>
  <si>
    <t>"odstranění stavajícího zabradlí kolem řeky a silnice" 285.5</t>
  </si>
  <si>
    <t>42</t>
  </si>
  <si>
    <t>966006132</t>
  </si>
  <si>
    <t>Odstranění značek dopravních nebo orientačních se sloupky s betonovými patkami</t>
  </si>
  <si>
    <t>887134958</t>
  </si>
  <si>
    <t>Odstranění dopravních nebo orientačních značek se sloupkem  s uložením hmot na vzdálenost do 20 m nebo s naložením na dopravní prostředek, se zásypem jam a jeho zhutněním s betonovou patkou</t>
  </si>
  <si>
    <t>https://podminky.urs.cz/item/CS_URS_2022_01/966006132</t>
  </si>
  <si>
    <t xml:space="preserve">Poznámka k souboru cen:_x000D_
1. Ceny jsou určeny pro odstranění značek z jakéhokoliv materiálu. 2. V cenách -6131 a -6132 nejsou započteny náklady na demontáž tabulí (značek) od sloupků, tyto se oceňují cenou 966 00-6211 Odstranění svislých dopravních značek. 3. Přemístění vybouraných značek na vzdálenost přes 20 m se oceňuje cenami souboru cen 997 22-1 Vodorovná doprava vybouraných hmot. </t>
  </si>
  <si>
    <t>"demontáž stavajícich značek " 5</t>
  </si>
  <si>
    <t>41</t>
  </si>
  <si>
    <t>966006211</t>
  </si>
  <si>
    <t>Odstranění svislých dopravních značek ze sloupů, sloupků nebo konzol</t>
  </si>
  <si>
    <t>-371717517</t>
  </si>
  <si>
    <t>Odstranění (demontáž) svislých dopravních značek  s odklizením materiálu na skládku na vzdálenost do 20 m nebo s naložením na dopravní prostředek ze sloupů, sloupků nebo konzol</t>
  </si>
  <si>
    <t>https://podminky.urs.cz/item/CS_URS_2022_01/966006211</t>
  </si>
  <si>
    <t xml:space="preserve">Poznámka k souboru cen:_x000D_
1. Přemístění demontovaných značek na vzdálenost přes 20 m se oceňuje cenami souborů cen 997 22-1 Vodorovná doprava vybouraných hmot. </t>
  </si>
  <si>
    <t>"demontáž stavajícich značek " 4</t>
  </si>
  <si>
    <t>54</t>
  </si>
  <si>
    <t>979071122</t>
  </si>
  <si>
    <t>Očištění dlažebních kostek drobných s původním spárováním živičnou směsí nebo MC</t>
  </si>
  <si>
    <t>-384049097</t>
  </si>
  <si>
    <t>Očištění vybouraných dlažebních kostek  od spojovacího materiálu, s uložením očištěných kostek na skládku, s odklizením odpadových hmot na hromady a s odklizením vybouraných kostek na vzdálenost do 3 m drobných, s původním vyplněním spár živicí nebo cementovou maltou</t>
  </si>
  <si>
    <t>https://podminky.urs.cz/item/CS_URS_2022_01/979071122</t>
  </si>
  <si>
    <t xml:space="preserve">Poznámka k souboru cen:_x000D_
1. Ceny jsou určeny jen pro očištění vybouraných kostek uložených do lože ze sypkého materiálu bez pojiva. 2. Přemístění vybouraných dlažebních kostek na vzdálenost přes 3 m se oceňuje cenami souborů cen 997 22-1 Vodorovná doprava suti. </t>
  </si>
  <si>
    <t>"očístění rozebraného dvojřádku a jednořádku " 14</t>
  </si>
  <si>
    <t>997</t>
  </si>
  <si>
    <t>Přesun sutě</t>
  </si>
  <si>
    <t>72</t>
  </si>
  <si>
    <t>997221551</t>
  </si>
  <si>
    <t>Vodorovná doprava suti ze sypkých materiálů do 1 km</t>
  </si>
  <si>
    <t>t</t>
  </si>
  <si>
    <t>767596271</t>
  </si>
  <si>
    <t>Vodorovná doprava suti  bez naložení, ale se složením a s hrubým urovnáním ze sypkých materiálů, na vzdálenost do 1 km</t>
  </si>
  <si>
    <t>https://podminky.urs.cz/item/CS_URS_2022_01/997221551</t>
  </si>
  <si>
    <t>"dopr. nevho. podkladu "188</t>
  </si>
  <si>
    <t>" doprava asf. sutě " 117.3</t>
  </si>
  <si>
    <t>73</t>
  </si>
  <si>
    <t>997221559</t>
  </si>
  <si>
    <t>Příplatek ZKD 1 km u vodorovné dopravy suti ze sypkých materiálů</t>
  </si>
  <si>
    <t>118843315</t>
  </si>
  <si>
    <t>Vodorovná doprava suti  bez naložení, ale se složením a s hrubým urovnáním Příplatek k ceně za každý další i započatý 1 km přes 1 km</t>
  </si>
  <si>
    <t>https://podminky.urs.cz/item/CS_URS_2022_01/997221559</t>
  </si>
  <si>
    <t>" celková vzdálenost do 20km " 19*305.3</t>
  </si>
  <si>
    <t>76</t>
  </si>
  <si>
    <t>997221561</t>
  </si>
  <si>
    <t>Vodorovná doprava suti z kusových materiálů do 1 km</t>
  </si>
  <si>
    <t>-1098385891</t>
  </si>
  <si>
    <t>Vodorovná doprava suti  bez naložení, ale se složením a s hrubým urovnáním z kusových materiálů, na vzdálenost do 1 km</t>
  </si>
  <si>
    <t>https://podminky.urs.cz/item/CS_URS_2022_01/997221561</t>
  </si>
  <si>
    <t>"dlažba " 51</t>
  </si>
  <si>
    <t>"zábradli " 9.99</t>
  </si>
  <si>
    <t>"značky" 0.4</t>
  </si>
  <si>
    <t>"obruba" 34.8+16.1</t>
  </si>
  <si>
    <t>77</t>
  </si>
  <si>
    <t>997221569</t>
  </si>
  <si>
    <t>Příplatek ZKD 1 km u vodorovné dopravy suti z kusových materiálů</t>
  </si>
  <si>
    <t>-1250231802</t>
  </si>
  <si>
    <t>https://podminky.urs.cz/item/CS_URS_2022_01/997221569</t>
  </si>
  <si>
    <t>"do 20 km " 19*112.29</t>
  </si>
  <si>
    <t>78</t>
  </si>
  <si>
    <t>997221861</t>
  </si>
  <si>
    <t>Poplatek za uložení stavebního odpadu na recyklační skládce (skládkovné) z prostého betonu pod kódem 17 01 01</t>
  </si>
  <si>
    <t>-1394278767</t>
  </si>
  <si>
    <t>Poplatek za uložení stavebního odpadu na recyklační skládce (skládkovné) z prostého betonu zatříděného do Katalogu odpadů pod kódem 17 01 01</t>
  </si>
  <si>
    <t>https://podminky.urs.cz/item/CS_URS_2022_01/997221861</t>
  </si>
  <si>
    <t>51+50.9</t>
  </si>
  <si>
    <t>74</t>
  </si>
  <si>
    <t>997221873</t>
  </si>
  <si>
    <t>Poplatek za uložení stavebního odpadu na recyklační skládce (skládkovné) zeminy a kamení zatříděného do Katalogu odpadů pod kódem 17 05 04</t>
  </si>
  <si>
    <t>-360922852</t>
  </si>
  <si>
    <t>https://podminky.urs.cz/item/CS_URS_2022_01/997221873</t>
  </si>
  <si>
    <t>188</t>
  </si>
  <si>
    <t>75</t>
  </si>
  <si>
    <t>997221875</t>
  </si>
  <si>
    <t>Poplatek za uložení stavebního odpadu na recyklační skládce (skládkovné) asfaltového bez obsahu dehtu zatříděného do Katalogu odpadů pod kódem 17 03 02</t>
  </si>
  <si>
    <t>547181872</t>
  </si>
  <si>
    <t>https://podminky.urs.cz/item/CS_URS_2022_01/997221875</t>
  </si>
  <si>
    <t>"poplatek za asfalt " 117.3</t>
  </si>
  <si>
    <t>998</t>
  </si>
  <si>
    <t>Přesun hmot</t>
  </si>
  <si>
    <t>71</t>
  </si>
  <si>
    <t>998225111</t>
  </si>
  <si>
    <t>Přesun hmot pro pozemní komunikace s krytem z kamene, monolitickým betonovým nebo živičným</t>
  </si>
  <si>
    <t>-1590265448</t>
  </si>
  <si>
    <t>Přesun hmot pro komunikace s krytem z kameniva, monolitickým betonovým nebo živičným  dopravní vzdálenost do 200 m jakékoliv délky objektu</t>
  </si>
  <si>
    <t>https://podminky.urs.cz/item/CS_URS_2022_01/998225111</t>
  </si>
  <si>
    <t>část - A - SO - 201</t>
  </si>
  <si>
    <t>HSV - HSV</t>
  </si>
  <si>
    <t>SO 201</t>
  </si>
  <si>
    <t>Samostatný rozpočet</t>
  </si>
  <si>
    <t>celek</t>
  </si>
  <si>
    <t>16</t>
  </si>
  <si>
    <t>508479455</t>
  </si>
  <si>
    <t>vpusti</t>
  </si>
  <si>
    <t>5,4</t>
  </si>
  <si>
    <t>ryh</t>
  </si>
  <si>
    <t>150,28</t>
  </si>
  <si>
    <t>část - A - S0 - 301</t>
  </si>
  <si>
    <t xml:space="preserve">    3 - Svislé a kompletní konstrukce</t>
  </si>
  <si>
    <t xml:space="preserve">    6 - Úpravy povrchů, podlahy a osazování výplní</t>
  </si>
  <si>
    <t>132151253</t>
  </si>
  <si>
    <t>Hloubení rýh nezapažených š do 2000 mm v hornině třídy těžitelnosti I skupiny 1 a 2 objem do 100 m3 strojně</t>
  </si>
  <si>
    <t>2029859549</t>
  </si>
  <si>
    <t>Hloubení nezapažených rýh šířky přes 800 do 2 000 mm strojně s urovnáním dna do předepsaného profilu a spádu v hornině třídy těžitelnosti I skupiny 1 a 2 přes 50 do 100 m3</t>
  </si>
  <si>
    <t>https://podminky.urs.cz/item/CS_URS_2022_01/132151253</t>
  </si>
  <si>
    <t>potrubi</t>
  </si>
  <si>
    <t>" hloubení ryh pro pvc potrubí dl*š*hl" 17*0.8*1.2</t>
  </si>
  <si>
    <t>pripoj</t>
  </si>
  <si>
    <t>"hloubení pro připojky " 6*0.8*1.6</t>
  </si>
  <si>
    <t>"hloubení pro vpust dl*š*hl*počet " 1*1*1.8*3</t>
  </si>
  <si>
    <t>sachta</t>
  </si>
  <si>
    <t>"hloubeni pro šachty " 1*1*2.1*3</t>
  </si>
  <si>
    <t>drn</t>
  </si>
  <si>
    <t>"hloubeni pro drenáž " 35*0.8*1.8</t>
  </si>
  <si>
    <t>1593034745</t>
  </si>
  <si>
    <t>86,10</t>
  </si>
  <si>
    <t>162751119</t>
  </si>
  <si>
    <t>Příplatek k vodorovnému přemístění výkopku/sypaniny z horniny třídy těžitelnosti I skupiny 1 až 3 ZKD 1000 m přes 10000 m</t>
  </si>
  <si>
    <t>1831682078</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</si>
  <si>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</si>
  <si>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https://podminky.urs.cz/item/CS_URS_2022_01/162751119</t>
  </si>
  <si>
    <t>86,1*10</t>
  </si>
  <si>
    <t>167101102</t>
  </si>
  <si>
    <t>Nakládání výkopku z hornin tř. 1 až 4 přes 100 m3</t>
  </si>
  <si>
    <t>1629066417</t>
  </si>
  <si>
    <t>Nakládání, skládání a překládání neulehlého výkopku nebo sypaniny  nakládání, množství přes 100 m3, z hornin tř. 1 až 4</t>
  </si>
  <si>
    <t xml:space="preserve">Poznámka k souboru cen:_x000D_
1. Ceny -1101, -1151, -1102, -1152, -1103, -1153, jsou určeny pro nakládání, skládání a překládání na obvyklý nebo z obvyklého dopravního prostředku. Pro nakládání z lodi nebo na loď jsou určeny ceny -1105 a -1155. 2. Ceny -1105 a -1155 jsou určeny pro nakládání, překládání a vykládání na vzdálenost a) do 20 m vodorovně; vodorovná vzdálenost se měří od těžnice lodi k těžnici druhé lodi, nebo k těžišti hromady na břehu nebo k těžišti dopravního prostředku na suchu, b) do 4 m svisle; svislá vzdálenost se měří od pracovní hladiny vody k úrovni srovnaného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3. Množství měrných jednotek se určí v rostlém stavu horniny. </t>
  </si>
  <si>
    <t>86.1</t>
  </si>
  <si>
    <t>174101101</t>
  </si>
  <si>
    <t>Zásyp jam, šachet rýh nebo kolem objektů sypaninou se zhutněním</t>
  </si>
  <si>
    <t>-1955195214</t>
  </si>
  <si>
    <t>Zásyp sypaninou z jakékoliv horniny  s uložením výkopku ve vrstvách se zhutněním jam, šachet, rýh nebo kolem objektů v těchto vykopávkách</t>
  </si>
  <si>
    <t>https://podminky.urs.cz/item/CS_URS_2022_01/174101101</t>
  </si>
  <si>
    <t xml:space="preserve">Poznámka k souboru cen:_x000D_
1. Ceny 174 10- . . jsou určeny pro zhutněné zásypy s mírou zhutnění: a) z hornin soudržných do 100 % PS, b) z hornin nesoudržných do I(d) 0,9, c) z hornin kamenitých pro jakoukoliv míru zhutnění. 2. Je-li projektem předepsáno vyšší zhutnění, podle bodu a) a b) poznámky č 1., ocení se zásyp individuálně.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 4. V cenách 10-1101, 10-1103, 20-1101 a 20-1103 je započteno přemístění sypaniny ze vzdálenosti 10 m od kraje výkopu nebo zasypávaného prostoru, měřeno k těžišti skládky. 5. V ceně 10-1102 je započteno přemístění sypaniny ze vzdálenosti 15 m od hrany zasypávaného prostoru, měřeno k těžišti skládky.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 7. Odklizení zbylého výkopku po provedení zásypu zářezů se šikmými stěnami pro podzemní vedení nebo zásypu jam a rýh pro podzemní vedení se oceňuje, je-li objem zbylého výkopku: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 8. Rozprostření zbylého výkopku podél výkopu a nad výkopem po provedení zásypů zářezů se šikmými stěnami pro podzemní vedení nebo zásypu jam a rýh pro podzemní vedení se oceňuje: a) cenou 171 20-1101 Uložení sypaniny do nezhutněných násypů, není-li projektem předepsáno zhutnění rozprostřeného zbylého výkopku, b) cenou 171 10-1111 Uložení sypaniny do násypů z hornin sypkých, je-li předepsáno zhutnění rozprostřeného zbylého výkopku, a to v objemu vypočteném podle poznámky č.6, příp. zmenšeném o objem výkopku, který byl již odklizen. 9. Míru zhutnění předepisuje projekt. </t>
  </si>
  <si>
    <t>"sanace dna v.0.8 " 35*0.8*0.8</t>
  </si>
  <si>
    <t>"zásyp pvc 17m " 17*0.8*1</t>
  </si>
  <si>
    <t>"zásyp přípojek " 6*0.8*1.4</t>
  </si>
  <si>
    <t>"zásyp drenáže " 35*0.8*1</t>
  </si>
  <si>
    <t>"Zasyp vspute" 0.75*1.6*3</t>
  </si>
  <si>
    <t>"zasyp šachet " 0.75*2*3</t>
  </si>
  <si>
    <t>58343930</t>
  </si>
  <si>
    <t>kamenivo drcené hrubé frakce 16/32</t>
  </si>
  <si>
    <t>1441516437</t>
  </si>
  <si>
    <t>"zásyp 1,8t/m3" 56.42*1.8</t>
  </si>
  <si>
    <t>58343959</t>
  </si>
  <si>
    <t>kamenivo drcené hrubé frakce 32/63</t>
  </si>
  <si>
    <t>-1479847801</t>
  </si>
  <si>
    <t>"1,8t/m3" 22.4*1.8</t>
  </si>
  <si>
    <t>181951112</t>
  </si>
  <si>
    <t>Úprava pláně v hornině třídy těžitelnosti I skupiny 1 až 3 se zhutněním strojně</t>
  </si>
  <si>
    <t>1781534450</t>
  </si>
  <si>
    <t>Úprava pláně vyrovnáním výškových rozdílů strojně v hornině třídy těžitelnosti I, skupiny 1 až 3 se zhutněním</t>
  </si>
  <si>
    <t>https://podminky.urs.cz/item/CS_URS_2022_01/181951112</t>
  </si>
  <si>
    <t>"uprava vykopu " 58*0.8</t>
  </si>
  <si>
    <t>Svislé a kompletní konstrukce</t>
  </si>
  <si>
    <t>321212345</t>
  </si>
  <si>
    <t>Oprava zdiva vodních staveb do 3 m3 z lomového kamene obkladního včetně jeho dodání</t>
  </si>
  <si>
    <t>-998623786</t>
  </si>
  <si>
    <t>Oprava zdiva nadzákladového z lomového kamene vodních staveb  přehrad, jezů a plavebních komor, spodní stavby vodních elektráren, jader přehrad, odběrných věží a výpustných zařízení, opěrných zdí, šachet, šachtic a ostatních konstrukcí objemu opravovaných míst do 3 m3 jednotlivě, na maltu cementovou včetně dodání kamene z kamene lomařsky upraveného s vyspárováním cementovou maltou, zdiva obkladního</t>
  </si>
  <si>
    <t>https://podminky.urs.cz/item/CS_URS_2022_01/321212345</t>
  </si>
  <si>
    <t>"obnova zdi - celkove množství " 12.6</t>
  </si>
  <si>
    <t>12</t>
  </si>
  <si>
    <t>451573111</t>
  </si>
  <si>
    <t>Lože pod potrubí otevřený výkop ze štěrkopísku</t>
  </si>
  <si>
    <t>1924612689</t>
  </si>
  <si>
    <t>Lože pod potrubí, stoky a drobné objekty v otevřeném výkopu z písku a štěrkopísku do 63 mm</t>
  </si>
  <si>
    <t>https://podminky.urs.cz/item/CS_URS_2022_01/451573111</t>
  </si>
  <si>
    <t xml:space="preserve">Poznámka k souboru cen:_x000D_
1. Ceny -1111 a -1192 lze použít i pro zřízení sběrných vrstev nad drenážními trubkami. 2. V cenách -5111 a -1192 jsou započteny i náklady na prohození výkopku získaného při zemních pracích. </t>
  </si>
  <si>
    <t>loze1</t>
  </si>
  <si>
    <t>"lože pod pvc, dl*š*hl*počet " 23*0.8*0.2</t>
  </si>
  <si>
    <t>loze2</t>
  </si>
  <si>
    <t>"lože pod kan. vpust  dl*š*hl*počet " 1*1*0.2*3</t>
  </si>
  <si>
    <t>loze3</t>
  </si>
  <si>
    <t>"lože pod drenáž dl.š.hl. " 35*0.8*0.2</t>
  </si>
  <si>
    <t>loze4</t>
  </si>
  <si>
    <t>"lože pod šachty " 1*1*0.2*3</t>
  </si>
  <si>
    <t>"ztratné 5% " 10,480*1.05</t>
  </si>
  <si>
    <t>Úpravy povrchů, podlahy a osazování výplní</t>
  </si>
  <si>
    <t>628195001</t>
  </si>
  <si>
    <t>Očištění zdiva nebo betonu zdí a valů před započetím oprav ručně</t>
  </si>
  <si>
    <t>2111739191</t>
  </si>
  <si>
    <t>https://podminky.urs.cz/item/CS_URS_2022_01/628195001</t>
  </si>
  <si>
    <t>"stavajici tl. vodou " 65</t>
  </si>
  <si>
    <t>24</t>
  </si>
  <si>
    <t>871238111</t>
  </si>
  <si>
    <t>Kladení drenážního potrubí PE průměru přes 150 do 200 mm</t>
  </si>
  <si>
    <t>-647264517</t>
  </si>
  <si>
    <t>Kladení drenážního potrubí z plastických hmot  do připravené rýhy z tvrdého PVC, průměru přes 150 do 200 mm</t>
  </si>
  <si>
    <t>https://podminky.urs.cz/item/CS_URS_2022_01/871238111</t>
  </si>
  <si>
    <t>35</t>
  </si>
  <si>
    <t>28613243</t>
  </si>
  <si>
    <t>trubka drenážní korugovaná sendvičová HD-PE SN 8 perforace 360° pro liniové stavby DN 200</t>
  </si>
  <si>
    <t>-773056662</t>
  </si>
  <si>
    <t>14</t>
  </si>
  <si>
    <t>871353121</t>
  </si>
  <si>
    <t>Montáž kanalizačního potrubí z PVC těsněné gumovým kroužkem otevřený výkop sklon do 20 % DN 200</t>
  </si>
  <si>
    <t>-615035783</t>
  </si>
  <si>
    <t>Montáž kanalizačního potrubí z plastů z tvrdého PVC těsněných gumovým kroužkem v otevřeném výkopu ve sklonu do 20 % DN 200</t>
  </si>
  <si>
    <t>https://podminky.urs.cz/item/CS_URS_2022_01/871353121</t>
  </si>
  <si>
    <t>871355231</t>
  </si>
  <si>
    <t>Kanalizační potrubí z tvrdého PVC jednovrstvé tuhost třídy SN10 DN 200</t>
  </si>
  <si>
    <t>-304075128</t>
  </si>
  <si>
    <t>Kanalizační potrubí z tvrdého PVC v otevřeném výkopu ve sklonu do 20 %, hladkého plnostěnného jednovrstvého, tuhost třídy SN 10 DN 200</t>
  </si>
  <si>
    <t>https://podminky.urs.cz/item/CS_URS_2022_01/871355231</t>
  </si>
  <si>
    <t>877350310</t>
  </si>
  <si>
    <t>Montáž kolen na kanalizačním potrubí z PP trub hladkých plnostěnných DN 200</t>
  </si>
  <si>
    <t>975405130</t>
  </si>
  <si>
    <t>Montáž tvarovek na kanalizačním plastovém potrubí z polypropylenu PP hladkého plnostěnného kolen DN 200</t>
  </si>
  <si>
    <t>https://podminky.urs.cz/item/CS_URS_2022_01/877350310</t>
  </si>
  <si>
    <t>28617163</t>
  </si>
  <si>
    <t>koleno kanalizační PP SN16 15° DN 200</t>
  </si>
  <si>
    <t>445306027</t>
  </si>
  <si>
    <t>895941111</t>
  </si>
  <si>
    <t xml:space="preserve">Zřízení vpusti kanalizační uliční z betonových dílců nebo PVC </t>
  </si>
  <si>
    <t>100225895</t>
  </si>
  <si>
    <t>Zřízení vpusti kanalizační  uliční z betonových dílců typ UV-50 normální</t>
  </si>
  <si>
    <t xml:space="preserve">Poznámka k souboru cen:_x000D_
1. V cenách jsou započteny i náklady na zřízení lože ze štěrkopísku. 2. V cenách nejsou započteny náklady na: a) dodání betonových dílců; betonové dílce se oceňují ve specifikaci, b) dodání kameninových dílců; kameninové dílce se oceňují ve specifikaci, c) litinové mříže; osazení mříží se oceňuje cenami souboru cen 899 20- . 1 Osazení mříží litinových včetně rámů a košů na bahno části A 01 tohoto katalogu; dodání mříží se oceňuje ve specifikaci, d) podkladní prstence; tyto se oceňují cenami souboru cen 452 38-6 . Podkladní a a vyrovnávací prstence části A 01 tohoto katalogu. </t>
  </si>
  <si>
    <t>"nové vpusti " 3</t>
  </si>
  <si>
    <t>R28661680</t>
  </si>
  <si>
    <t xml:space="preserve">Silniční vpust 425/200 vč. dna,roury a těsnění - komplet </t>
  </si>
  <si>
    <t>1117753867</t>
  </si>
  <si>
    <t xml:space="preserve">Uliční vpust 425/200 vč. dna,roury a těsnění - komplet </t>
  </si>
  <si>
    <t>20</t>
  </si>
  <si>
    <t>59223864</t>
  </si>
  <si>
    <t>prstenec pro uliční vpusť vyrovnávací betonový 390x60x130mm</t>
  </si>
  <si>
    <t>160347621</t>
  </si>
  <si>
    <t>28661789</t>
  </si>
  <si>
    <t>koš kalový ocelový pro silniční vpusť 425mm vč. madla</t>
  </si>
  <si>
    <t>-265430572</t>
  </si>
  <si>
    <t>R28661758</t>
  </si>
  <si>
    <t xml:space="preserve">Silniční vpust C250 , včetně montáže </t>
  </si>
  <si>
    <t>1699490072</t>
  </si>
  <si>
    <t>R895941111</t>
  </si>
  <si>
    <t>Zřízení univerzální šachty z PE-HD D400, DN400</t>
  </si>
  <si>
    <t>-1415737117</t>
  </si>
  <si>
    <t>R286458644</t>
  </si>
  <si>
    <t xml:space="preserve">Univerzální šachta z PE -HD D400, DN400 </t>
  </si>
  <si>
    <t>-1409584818</t>
  </si>
  <si>
    <t xml:space="preserve">Univerzální šachta z PE -HD D400, DN400 - složení dle PD </t>
  </si>
  <si>
    <t>13</t>
  </si>
  <si>
    <t>R895941112</t>
  </si>
  <si>
    <t xml:space="preserve">Odstranění stávající uliční vpusti včetně bet. dílcu s přemístěním </t>
  </si>
  <si>
    <t>-1579541139</t>
  </si>
  <si>
    <t>"stavající vpust" 1</t>
  </si>
  <si>
    <t xml:space="preserve">"viz. přesun sutě" </t>
  </si>
  <si>
    <t>919726122</t>
  </si>
  <si>
    <t>Geotextilie pro ochranu, separaci a filtraci netkaná měrná hm přes 200 do 300 g/m2</t>
  </si>
  <si>
    <t>-681981937</t>
  </si>
  <si>
    <t>Geotextilie netkaná pro ochranu, separaci nebo filtraci měrná hmotnost přes 200 do 300 g/m2</t>
  </si>
  <si>
    <t>https://podminky.urs.cz/item/CS_URS_2022_01/919726122</t>
  </si>
  <si>
    <t>100</t>
  </si>
  <si>
    <t>1134176090</t>
  </si>
  <si>
    <t>86,10*1.6</t>
  </si>
  <si>
    <t>812296986</t>
  </si>
  <si>
    <t xml:space="preserve">část - A - SO - 302 - Přeložka </t>
  </si>
  <si>
    <t>N00 - Nepojmenované práce</t>
  </si>
  <si>
    <t xml:space="preserve">    N01 - Nepojmenovaný díl</t>
  </si>
  <si>
    <t>N00</t>
  </si>
  <si>
    <t>Nepojmenované práce</t>
  </si>
  <si>
    <t>N01</t>
  </si>
  <si>
    <t>Nepojmenovaný díl</t>
  </si>
  <si>
    <t>SO 302</t>
  </si>
  <si>
    <t>samostatný rozpočet</t>
  </si>
  <si>
    <t>512</t>
  </si>
  <si>
    <t>73651766</t>
  </si>
  <si>
    <t xml:space="preserve"> samostatný rozpočet</t>
  </si>
  <si>
    <t>část - A - SO - 401</t>
  </si>
  <si>
    <t>R1</t>
  </si>
  <si>
    <t xml:space="preserve">Samostatný objekt </t>
  </si>
  <si>
    <t>735348625</t>
  </si>
  <si>
    <t>část - A - přeložka - CETIN</t>
  </si>
  <si>
    <t xml:space="preserve">Samosatný objekt </t>
  </si>
  <si>
    <t>-471397489</t>
  </si>
  <si>
    <t>část - B - SO - 101 - komunikace</t>
  </si>
  <si>
    <t>1916859319</t>
  </si>
  <si>
    <t>"odstranění betonové dlažby  stávající  " 80</t>
  </si>
  <si>
    <t>234453311</t>
  </si>
  <si>
    <t>"stávající dvojřádek kolem komunikace " 44</t>
  </si>
  <si>
    <t>-2012390738</t>
  </si>
  <si>
    <t>"v míste stav. komunikace pro par. stání  270mm , 100odfrezovano " 45</t>
  </si>
  <si>
    <t>"v místě stav. komunikace pro novy trávník " 8</t>
  </si>
  <si>
    <t>"v místě stav. chodníku pro novy chodník - nevhodny stav. podklad pod dlažbou " 80</t>
  </si>
  <si>
    <t>-616506864</t>
  </si>
  <si>
    <t>"Frezovaní stavajícího živičného povrchu (komunikace,par.stání, nové rozšířené prostory)" 1100</t>
  </si>
  <si>
    <t>-1310050198</t>
  </si>
  <si>
    <t>"vytrhání stavajících bet. chodnikových obrubníku " 60</t>
  </si>
  <si>
    <t>1902229067</t>
  </si>
  <si>
    <t>"vytrhání stavajících  silničních obrubníku " 230</t>
  </si>
  <si>
    <t>1664277429</t>
  </si>
  <si>
    <t>"Sejmutí stávající ornice v místě nových ploch - par.stani +  chodník " (250+60)*0.1</t>
  </si>
  <si>
    <t>-908501672</t>
  </si>
  <si>
    <t>"odkopavky pro par. stání v zeleni bez ornice" 250*0.270</t>
  </si>
  <si>
    <t>"odkopavky pro  chodník v zeleni bez ornice" 60*0.2</t>
  </si>
  <si>
    <t>-1535687158</t>
  </si>
  <si>
    <t>"přemistění nevyužité zeminy a ornice na skladku " 31+79.5-4</t>
  </si>
  <si>
    <t>10</t>
  </si>
  <si>
    <t>-554368826</t>
  </si>
  <si>
    <t>"rozprostření sejmuté a nové ornice v tl 100mm" 8</t>
  </si>
  <si>
    <t>-1270282705</t>
  </si>
  <si>
    <t>"založení v místě rozprostřené ornice " 8</t>
  </si>
  <si>
    <t>1578299273</t>
  </si>
  <si>
    <t>"1kg/40m2 travního osiva" 0.5</t>
  </si>
  <si>
    <t>-542968673</t>
  </si>
  <si>
    <t>"úprava pláně v místě chodníku " 80+60</t>
  </si>
  <si>
    <t>"úprava pláně v místě  parkovacích ploch " 280</t>
  </si>
  <si>
    <t>"úprava pláně v místě  komunikace - asfal. plocha " 1050</t>
  </si>
  <si>
    <t>173592897</t>
  </si>
  <si>
    <t>"doplněni lokalně dle pruzkumu 0/32 " 1050</t>
  </si>
  <si>
    <t>-1149737205</t>
  </si>
  <si>
    <t>"podklad v miste chodníku " 80+60</t>
  </si>
  <si>
    <t>"sanace 50% podkladu v místě chodníku"  175/2</t>
  </si>
  <si>
    <t>-866694849</t>
  </si>
  <si>
    <t>"podklad pod parkovací stani  " 280</t>
  </si>
  <si>
    <t>963367447</t>
  </si>
  <si>
    <t>"plocha komunikace  " 1050</t>
  </si>
  <si>
    <t>360188536</t>
  </si>
  <si>
    <t>"plocha komunikace  "1050</t>
  </si>
  <si>
    <t>-921605291</t>
  </si>
  <si>
    <t>19</t>
  </si>
  <si>
    <t>2041014181</t>
  </si>
  <si>
    <t>1828888150</t>
  </si>
  <si>
    <t>280</t>
  </si>
  <si>
    <t>-1599600606</t>
  </si>
  <si>
    <t>80+60</t>
  </si>
  <si>
    <t>-769538525</t>
  </si>
  <si>
    <t>" chodník vetev B " 138</t>
  </si>
  <si>
    <t>921677976</t>
  </si>
  <si>
    <t>"dlažba mezerovita pro par. stani " 280</t>
  </si>
  <si>
    <t>2071515196</t>
  </si>
  <si>
    <t>"Osazení dvoujřádku " 230*2</t>
  </si>
  <si>
    <t>-1297309377</t>
  </si>
  <si>
    <t>"pro doplnění dvojřádku a jednořádku k původním " 60-44</t>
  </si>
  <si>
    <t>1673696265</t>
  </si>
  <si>
    <t>"dlažba v místě chodníku (mimo vyznámných ploch ) " 140*0.1</t>
  </si>
  <si>
    <t>27</t>
  </si>
  <si>
    <t>-1557176555</t>
  </si>
  <si>
    <t>"slepecká dl. dle vyhlášky " 2</t>
  </si>
  <si>
    <t>491140080</t>
  </si>
  <si>
    <t>" úprava stavajících poklopu " 6</t>
  </si>
  <si>
    <t>251612310</t>
  </si>
  <si>
    <t>" ip12 " 1</t>
  </si>
  <si>
    <t>-236672102</t>
  </si>
  <si>
    <t>1971361413</t>
  </si>
  <si>
    <t>1247006770</t>
  </si>
  <si>
    <t>1111978713</t>
  </si>
  <si>
    <t>34</t>
  </si>
  <si>
    <t>-505885239</t>
  </si>
  <si>
    <t>-218464704</t>
  </si>
  <si>
    <t>1534014880</t>
  </si>
  <si>
    <t>"předznačení par. stani - vozičkář  " 2</t>
  </si>
  <si>
    <t>1646959195</t>
  </si>
  <si>
    <t>245</t>
  </si>
  <si>
    <t>-1687396344</t>
  </si>
  <si>
    <t>39</t>
  </si>
  <si>
    <t>-1144414994</t>
  </si>
  <si>
    <t>145</t>
  </si>
  <si>
    <t>-151380819</t>
  </si>
  <si>
    <t>-866377740</t>
  </si>
  <si>
    <t>1416778901</t>
  </si>
  <si>
    <t>" v místě napojení starého a nového (budoucího) povrchu " 6.5</t>
  </si>
  <si>
    <t>940654979</t>
  </si>
  <si>
    <t>"řezání v místě napojení starého a nového (budoucího) povrchu " 6.5</t>
  </si>
  <si>
    <t>1236805792</t>
  </si>
  <si>
    <t>"demontáž stavajícich značek " 1</t>
  </si>
  <si>
    <t>-381164942</t>
  </si>
  <si>
    <t>1230171816</t>
  </si>
  <si>
    <t>"očístění rozebraného dvojřádku a jednořádku " 44</t>
  </si>
  <si>
    <t>-1845019362</t>
  </si>
  <si>
    <t>"dopr. nevho. podkladu "58.5</t>
  </si>
  <si>
    <t>" doprava asf. sutě " 253</t>
  </si>
  <si>
    <t>1576901921</t>
  </si>
  <si>
    <t>" celková vzdálenost do 20km " 19*311.5</t>
  </si>
  <si>
    <t>814463461</t>
  </si>
  <si>
    <t>"dlažba " 20.4</t>
  </si>
  <si>
    <t>"obruba " 66.7+13.8</t>
  </si>
  <si>
    <t>-589524874</t>
  </si>
  <si>
    <t>"do 20 km " 19*109</t>
  </si>
  <si>
    <t>1519130927</t>
  </si>
  <si>
    <t>100.9</t>
  </si>
  <si>
    <t>-360031152</t>
  </si>
  <si>
    <t>58,5</t>
  </si>
  <si>
    <t>-1875980037</t>
  </si>
  <si>
    <t>"poplatek za asfalt " 253</t>
  </si>
  <si>
    <t>-544892529</t>
  </si>
  <si>
    <t>část - B - SO - 301</t>
  </si>
  <si>
    <t>328804140</t>
  </si>
  <si>
    <t>" hloubení ryh pro pvc potrubí dl*š*hl" 39*0.8*1.2</t>
  </si>
  <si>
    <t>"hloubeni pro šachty " 1*1*2.1*4</t>
  </si>
  <si>
    <t>"hloubeni pro drenáž " 50.5*0.8*1.8</t>
  </si>
  <si>
    <t>-435850498</t>
  </si>
  <si>
    <t>123.96</t>
  </si>
  <si>
    <t>-601684157</t>
  </si>
  <si>
    <t>123,96*10</t>
  </si>
  <si>
    <t>-1410159937</t>
  </si>
  <si>
    <t>1442828928</t>
  </si>
  <si>
    <t>"sanace dna v.0.8 " 50.5*0.8*0.8</t>
  </si>
  <si>
    <t>"zásyp pvc 17m " 39*0.8*1</t>
  </si>
  <si>
    <t>"zásyp drenáže " 50.5*0.8*1</t>
  </si>
  <si>
    <t>"zasyp šachet " 0.75*2*4</t>
  </si>
  <si>
    <t>1375531405</t>
  </si>
  <si>
    <t>"zásyp 1,8t/m3" 81.2*1.8</t>
  </si>
  <si>
    <t>-1383139905</t>
  </si>
  <si>
    <t>"1,8t/m3" 32.32*1.8</t>
  </si>
  <si>
    <t>-1552851343</t>
  </si>
  <si>
    <t>"uprava vykopu " 89.5*0.8</t>
  </si>
  <si>
    <t>-1596651752</t>
  </si>
  <si>
    <t>"lože pod pvc, dl*š*hl*počet " 39*0.8*0.2</t>
  </si>
  <si>
    <t>"lože pod drenáž dl.š.hl. " 50.5*0.8*0.2</t>
  </si>
  <si>
    <t>"lože pod šachty " 1*1*0.2*4</t>
  </si>
  <si>
    <t>998537571</t>
  </si>
  <si>
    <t>50.5</t>
  </si>
  <si>
    <t>2078449069</t>
  </si>
  <si>
    <t>-2088751419</t>
  </si>
  <si>
    <t>763409917</t>
  </si>
  <si>
    <t>877325218</t>
  </si>
  <si>
    <t>Montáž elektrozáslepek na kanalizačním potrubí z PE trub d 160</t>
  </si>
  <si>
    <t>-497290341</t>
  </si>
  <si>
    <t>Montáž tvarovek na kanalizačním plastovém potrubí z polyetylenu PE 100 elektrotvarovek SDR 11/PN16 záslepek d 160</t>
  </si>
  <si>
    <t xml:space="preserve">Poznámka k souboru cen:_x000D_
1. V cenách montáže tvarovek nejsou započteny náklady na dodání tvarovek. Tyto náklady se oceňují ve specifikaci. 2. V cenách montáže tvarovek jsou započteny náklady na dodání těsnicích kroužků, pokud tyto nejsou součástí dodávky tvarovek. </t>
  </si>
  <si>
    <t xml:space="preserve">"záslepka kanalizace, po odtranění stavajícího potrubí "2 </t>
  </si>
  <si>
    <t>28614591</t>
  </si>
  <si>
    <t>elektrozáslepka SDR 11 PE 100 PN 16 D 160mm</t>
  </si>
  <si>
    <t>301035542</t>
  </si>
  <si>
    <t>"záslepka kanalizace, po odtranění stavajícího potrubí " 2</t>
  </si>
  <si>
    <t>661226426</t>
  </si>
  <si>
    <t>-1808179450</t>
  </si>
  <si>
    <t>-1557778194</t>
  </si>
  <si>
    <t>2143254349</t>
  </si>
  <si>
    <t>-239675683</t>
  </si>
  <si>
    <t>-1997390687</t>
  </si>
  <si>
    <t>181602877</t>
  </si>
  <si>
    <t xml:space="preserve">Zřízení vyustění přes opěrnou zed </t>
  </si>
  <si>
    <t>-403062634</t>
  </si>
  <si>
    <t>"vyvrtání otvoru pro PVC DN - vyustění č.2 a 3 " 2</t>
  </si>
  <si>
    <t>239309230</t>
  </si>
  <si>
    <t>-1702508392</t>
  </si>
  <si>
    <t>-476848739</t>
  </si>
  <si>
    <t>"stavající vpust" 2</t>
  </si>
  <si>
    <t>-814361298</t>
  </si>
  <si>
    <t>140</t>
  </si>
  <si>
    <t>997221862</t>
  </si>
  <si>
    <t>Poplatek za uložení stavebního odpadu na recyklační skládce (skládkovné) z armovaného betonu pod kódem 17 01 01</t>
  </si>
  <si>
    <t>-206707045</t>
  </si>
  <si>
    <t>Poplatek za uložení stavebního odpadu na recyklační skládce (skládkovné) z armovaného betonu zatříděného do Katalogu odpadů pod kódem 17 01 01</t>
  </si>
  <si>
    <t>https://podminky.urs.cz/item/CS_URS_2022_01/997221862</t>
  </si>
  <si>
    <t>"vpust" 1</t>
  </si>
  <si>
    <t>995696307</t>
  </si>
  <si>
    <t>123.96*1.6</t>
  </si>
  <si>
    <t>část - B - SO - 801 - .</t>
  </si>
  <si>
    <t>111151121</t>
  </si>
  <si>
    <t>Pokosení trávníku parkového pl do 1000 m2 s odvozem do 20 km v rovině a svahu do 1:5</t>
  </si>
  <si>
    <t>-345370501</t>
  </si>
  <si>
    <t>Pokosení trávníku při souvislé ploše do 1000 m2 parkového v rovině nebo svahu do 1:5</t>
  </si>
  <si>
    <t>https://podminky.urs.cz/item/CS_URS_2022_01/111151121</t>
  </si>
  <si>
    <t>"2 seč " 2000*2</t>
  </si>
  <si>
    <t>111251101</t>
  </si>
  <si>
    <t>Odstranění křovin a stromů průměru kmene do 100 mm i s kořeny sklonu terénu do 1:5 z celkové plochy do 100 m2 strojně</t>
  </si>
  <si>
    <t>2013306577</t>
  </si>
  <si>
    <t>Odstranění křovin a stromů s odstraněním kořenů strojně průměru kmene do 100 mm v rovině nebo ve svahu sklonu terénu do 1:5, při celkové ploše do 100 m2</t>
  </si>
  <si>
    <t>https://podminky.urs.cz/item/CS_URS_2022_01/111251101</t>
  </si>
  <si>
    <t>" u mostu " 35</t>
  </si>
  <si>
    <t>112101103</t>
  </si>
  <si>
    <t>Odstranění stromů listnatých průměru kmene přes 500 do 700 mm</t>
  </si>
  <si>
    <t>-908077006</t>
  </si>
  <si>
    <t>Odstranění stromů s odřezáním kmene a s odvětvením listnatých, průměru kmene přes 500 do 700 mm</t>
  </si>
  <si>
    <t>https://podminky.urs.cz/item/CS_URS_2022_01/112101103</t>
  </si>
  <si>
    <t>112101105</t>
  </si>
  <si>
    <t>Odstranění stromů listnatých průměru kmene přes 900 do 1100 mm</t>
  </si>
  <si>
    <t>269406510</t>
  </si>
  <si>
    <t>Odstranění stromů s odřezáním kmene a s odvětvením listnatých, průměru kmene přes 900 do 1100 mm</t>
  </si>
  <si>
    <t>https://podminky.urs.cz/item/CS_URS_2022_01/112101105</t>
  </si>
  <si>
    <t>112101106</t>
  </si>
  <si>
    <t>Odstranění stromů listnatých průměru kmene přes 1100 do 1300 mm</t>
  </si>
  <si>
    <t>1550053458</t>
  </si>
  <si>
    <t>Odstranění stromů s odřezáním kmene a s odvětvením listnatých, průměru kmene přes 1100 do 1300 mm</t>
  </si>
  <si>
    <t>https://podminky.urs.cz/item/CS_URS_2022_01/112101106</t>
  </si>
  <si>
    <t>112101107</t>
  </si>
  <si>
    <t>Odstranění stromů listnatých průměru kmene přes 1300 do 1500 mm</t>
  </si>
  <si>
    <t>-1720019150</t>
  </si>
  <si>
    <t>Odstranění stromů s odřezáním kmene a s odvětvením listnatých, průměru kmene přes 1300 do 1500 mm</t>
  </si>
  <si>
    <t>https://podminky.urs.cz/item/CS_URS_2022_01/112101107</t>
  </si>
  <si>
    <t>112251103</t>
  </si>
  <si>
    <t>Odstranění pařezů D přes 500 do 700 mm</t>
  </si>
  <si>
    <t>1614343397</t>
  </si>
  <si>
    <t>Odstranění pařezů strojně s jejich vykopáním, vytrháním nebo odstřelením průměru přes 500 do 700 mm</t>
  </si>
  <si>
    <t>https://podminky.urs.cz/item/CS_URS_2022_01/112251103</t>
  </si>
  <si>
    <t>112251105</t>
  </si>
  <si>
    <t>Odstranění pařezů D přes 900 do 1100 mm</t>
  </si>
  <si>
    <t>-323221773</t>
  </si>
  <si>
    <t>Odstranění pařezů strojně s jejich vykopáním, vytrháním nebo odstřelením průměru přes 900 do 1100 mm</t>
  </si>
  <si>
    <t>https://podminky.urs.cz/item/CS_URS_2022_01/112251105</t>
  </si>
  <si>
    <t>112251107</t>
  </si>
  <si>
    <t>Odstranění pařezů D přes 1100 do 1300 mm</t>
  </si>
  <si>
    <t>615167178</t>
  </si>
  <si>
    <t>Odstranění pařezů strojně s jejich vykopáním, vytrháním nebo odstřelením průměru přes 1100 do 1300 mm</t>
  </si>
  <si>
    <t>https://podminky.urs.cz/item/CS_URS_2022_01/112251107</t>
  </si>
  <si>
    <t>112251108</t>
  </si>
  <si>
    <t>Odstranění pařezů D přes 1300 do 1500 mm</t>
  </si>
  <si>
    <t>432556080</t>
  </si>
  <si>
    <t>Odstranění pařezů strojně s jejich vykopáním, vytrháním nebo odstřelením průměru přes 1300 do 1500 mm</t>
  </si>
  <si>
    <t>https://podminky.urs.cz/item/CS_URS_2022_01/112251108</t>
  </si>
  <si>
    <t>162201403</t>
  </si>
  <si>
    <t>Vodorovné přemístění větví stromů listnatých do 1 km D kmene přes 500 do 700 mm</t>
  </si>
  <si>
    <t>490463284</t>
  </si>
  <si>
    <t>Vodorovné přemístění větví, kmenů nebo pařezů s naložením, složením a dopravou do 1000 m větví stromů listnatých, průměru kmene přes 500 do 700 mm</t>
  </si>
  <si>
    <t>https://podminky.urs.cz/item/CS_URS_2022_01/162201403</t>
  </si>
  <si>
    <t>162201500</t>
  </si>
  <si>
    <t>Vodorovné přemístění větví stromů listnatých do 1 km D kmene přes 900 do 1100 mm</t>
  </si>
  <si>
    <t>618110798</t>
  </si>
  <si>
    <t>Vodorovné přemístění větví, kmenů nebo pařezů s naložením, složením a dopravou do 1000 m větví stromů listnatých, průměru kmene přes 900 do 1100 mm</t>
  </si>
  <si>
    <t>https://podminky.urs.cz/item/CS_URS_2022_01/162201500</t>
  </si>
  <si>
    <t>162201501</t>
  </si>
  <si>
    <t>Vodorovné přemístění větví stromů listnatých do 1 km D kmene přes 1100 do 1300 mm</t>
  </si>
  <si>
    <t>-1161417383</t>
  </si>
  <si>
    <t>Vodorovné přemístění větví, kmenů nebo pařezů s naložením, složením a dopravou do 1000 m větví stromů listnatých, průměru kmene přes 1100 do 1300 mm</t>
  </si>
  <si>
    <t>https://podminky.urs.cz/item/CS_URS_2022_01/162201501</t>
  </si>
  <si>
    <t>162201502</t>
  </si>
  <si>
    <t>Vodorovné přemístění větví stromů listnatých do 1 km D kmene přes 1300 do 1500 mm</t>
  </si>
  <si>
    <t>-1485521555</t>
  </si>
  <si>
    <t>Vodorovné přemístění větví, kmenů nebo pařezů s naložením, složením a dopravou do 1000 m větví stromů listnatých, průměru kmene přes 1300 do 1500 mm</t>
  </si>
  <si>
    <t>https://podminky.urs.cz/item/CS_URS_2022_01/162201502</t>
  </si>
  <si>
    <t>162201413</t>
  </si>
  <si>
    <t>Vodorovné přemístění kmenů stromů listnatých do 1 km D kmene přes 500 do 700 mm</t>
  </si>
  <si>
    <t>-1500287703</t>
  </si>
  <si>
    <t>Vodorovné přemístění větví, kmenů nebo pařezů s naložením, složením a dopravou do 1000 m kmenů stromů listnatých, průměru přes 500 do 700 mm</t>
  </si>
  <si>
    <t>https://podminky.urs.cz/item/CS_URS_2022_01/162201413</t>
  </si>
  <si>
    <t>162201510</t>
  </si>
  <si>
    <t>Vodorovné přemístění kmenů stromů listnatých do 1 km D kmene přes 900 do 1100 mm</t>
  </si>
  <si>
    <t>-1541080890</t>
  </si>
  <si>
    <t>Vodorovné přemístění větví, kmenů nebo pařezů s naložením, složením a dopravou do 1000 m kmenů stromů listnatých, průměru přes 900 do 1100 mm</t>
  </si>
  <si>
    <t>https://podminky.urs.cz/item/CS_URS_2022_01/162201510</t>
  </si>
  <si>
    <t>162201511</t>
  </si>
  <si>
    <t>Vodorovné přemístění kmenů stromů listnatých do 1 km D kmene přes 1100 do 1300 mm</t>
  </si>
  <si>
    <t>766433621</t>
  </si>
  <si>
    <t>Vodorovné přemístění větví, kmenů nebo pařezů s naložením, složením a dopravou do 1000 m kmenů stromů listnatých, průměru přes 1100 do 1300 mm</t>
  </si>
  <si>
    <t>https://podminky.urs.cz/item/CS_URS_2022_01/162201511</t>
  </si>
  <si>
    <t>162201512</t>
  </si>
  <si>
    <t>Vodorovné přemístění kmenů stromů listnatých do 1 km D kmene přes 1300 do 1500 mm</t>
  </si>
  <si>
    <t>362503415</t>
  </si>
  <si>
    <t>Vodorovné přemístění větví, kmenů nebo pařezů s naložením, složením a dopravou do 1000 m kmenů stromů listnatých, průměru přes 1300 do 1500 mm</t>
  </si>
  <si>
    <t>https://podminky.urs.cz/item/CS_URS_2022_01/162201512</t>
  </si>
  <si>
    <t>162201423</t>
  </si>
  <si>
    <t>Vodorovné přemístění pařezů do 1 km D přes 500 do 700 mm</t>
  </si>
  <si>
    <t>1919821872</t>
  </si>
  <si>
    <t>Vodorovné přemístění větví, kmenů nebo pařezů s naložením, složením a dopravou do 1000 m pařezů kmenů, průměru přes 500 do 700 mm</t>
  </si>
  <si>
    <t>https://podminky.urs.cz/item/CS_URS_2022_01/162201423</t>
  </si>
  <si>
    <t>162201520</t>
  </si>
  <si>
    <t>Vodorovné přemístění pařezů do 1 km D přes 900 do 1100 mm</t>
  </si>
  <si>
    <t>1188015717</t>
  </si>
  <si>
    <t>Vodorovné přemístění větví, kmenů nebo pařezů s naložením, složením a dopravou do 1000 m pařezů kmenů, průměru přes 900 do 1100 mm</t>
  </si>
  <si>
    <t>https://podminky.urs.cz/item/CS_URS_2022_01/162201520</t>
  </si>
  <si>
    <t>162201521</t>
  </si>
  <si>
    <t>Vodorovné přemístění pařezů do 1 km D přes 1100 do 1300 mm</t>
  </si>
  <si>
    <t>-121332458</t>
  </si>
  <si>
    <t>Vodorovné přemístění větví, kmenů nebo pařezů s naložením, složením a dopravou do 1000 m pařezů kmenů, průměru přes 1100 do 1300 mm</t>
  </si>
  <si>
    <t>https://podminky.urs.cz/item/CS_URS_2022_01/162201521</t>
  </si>
  <si>
    <t>162201522</t>
  </si>
  <si>
    <t>Vodorovné přemístění pařezů do 1 km D přes 1300 do 1500 mm</t>
  </si>
  <si>
    <t>367009464</t>
  </si>
  <si>
    <t>Vodorovné přemístění větví, kmenů nebo pařezů s naložením, složením a dopravou do 1000 m pařezů kmenů, průměru přes 1300 do 1500 mm</t>
  </si>
  <si>
    <t>https://podminky.urs.cz/item/CS_URS_2022_01/162201522</t>
  </si>
  <si>
    <t>162301933</t>
  </si>
  <si>
    <t>Příplatek k vodorovnému přemístění větví stromů listnatých D kmene přes 500 do 700 mm ZKD 1 km</t>
  </si>
  <si>
    <t>1533906684</t>
  </si>
  <si>
    <t>Vodorovné přemístění větví, kmenů nebo pařezů s naložením, složením a dopravou Příplatek k cenám za každých dalších i započatých 1000 m přes 1000 m větví stromů listnatých, průměru kmene přes 500 do 700 mm</t>
  </si>
  <si>
    <t>https://podminky.urs.cz/item/CS_URS_2022_01/162301933</t>
  </si>
  <si>
    <t>1*19</t>
  </si>
  <si>
    <t>162301935</t>
  </si>
  <si>
    <t>Příplatek k vodorovnému přemístění větví stromů listnatých D kmene přes 900 do 1100 mm ZKD 1 km</t>
  </si>
  <si>
    <t>-956879789</t>
  </si>
  <si>
    <t>Vodorovné přemístění větví, kmenů nebo pařezů s naložením, složením a dopravou Příplatek k cenám za každých dalších i započatých 1000 m přes 1000 m větví stromů listnatých, průměru kmene přes 900 do 1100 mm</t>
  </si>
  <si>
    <t>https://podminky.urs.cz/item/CS_URS_2022_01/162301935</t>
  </si>
  <si>
    <t>162301936</t>
  </si>
  <si>
    <t>Příplatek k vodorovnému přemístění větví stromů listnatých D kmene přes 1100 do 1300 mm ZKD 1 km</t>
  </si>
  <si>
    <t>420162485</t>
  </si>
  <si>
    <t>Vodorovné přemístění větví, kmenů nebo pařezů s naložením, složením a dopravou Příplatek k cenám za každých dalších i započatých 1000 m přes 1000 m větví stromů listnatých, průměru kmene přes 1100 do 1300 mm</t>
  </si>
  <si>
    <t>https://podminky.urs.cz/item/CS_URS_2022_01/162301936</t>
  </si>
  <si>
    <t>162301937</t>
  </si>
  <si>
    <t>Příplatek k vodorovnému přemístění větví stromů listnatých D kmene přes 1300 do 1500 mm ZKD 1 km</t>
  </si>
  <si>
    <t>1372024470</t>
  </si>
  <si>
    <t>Vodorovné přemístění větví, kmenů nebo pařezů s naložením, složením a dopravou Příplatek k cenám za každých dalších i započatých 1000 m přes 1000 m větví stromů listnatých, průměru kmene přes 1300 do 1500 mm</t>
  </si>
  <si>
    <t>https://podminky.urs.cz/item/CS_URS_2022_01/162301937</t>
  </si>
  <si>
    <t>2*19</t>
  </si>
  <si>
    <t>162301953</t>
  </si>
  <si>
    <t>Příplatek k vodorovnému přemístění kmenů stromů listnatých D kmene přes 500 do 700 mm ZKD 1 km</t>
  </si>
  <si>
    <t>492982229</t>
  </si>
  <si>
    <t>Vodorovné přemístění větví, kmenů nebo pařezů s naložením, složením a dopravou Příplatek k cenám za každých dalších i započatých 1000 m přes 1000 m kmenů stromů listnatých, o průměru přes 500 do 700 mm</t>
  </si>
  <si>
    <t>https://podminky.urs.cz/item/CS_URS_2022_01/162301953</t>
  </si>
  <si>
    <t>162301955</t>
  </si>
  <si>
    <t>Příplatek k vodorovnému přemístění kmenů stromů listnatých D kmene přes 900 do 1100 mm ZKD 1 km</t>
  </si>
  <si>
    <t>691395715</t>
  </si>
  <si>
    <t>Vodorovné přemístění větví, kmenů nebo pařezů s naložením, složením a dopravou Příplatek k cenám za každých dalších i započatých 1000 m přes 1000 m kmenů stromů listnatých, o průměru přes 900 do 1100 mm</t>
  </si>
  <si>
    <t>https://podminky.urs.cz/item/CS_URS_2022_01/162301955</t>
  </si>
  <si>
    <t>162301956</t>
  </si>
  <si>
    <t>Příplatek k vodorovnému přemístění kmenů stromů listnatých D kmene přes 1100 do 1300 mm ZKD 1 km</t>
  </si>
  <si>
    <t>-1526092631</t>
  </si>
  <si>
    <t>Vodorovné přemístění větví, kmenů nebo pařezů s naložením, složením a dopravou Příplatek k cenám za každých dalších i započatých 1000 m přes 1000 m kmenů stromů listnatých, o průměru přes 1100 do 1300 mm</t>
  </si>
  <si>
    <t>https://podminky.urs.cz/item/CS_URS_2022_01/162301956</t>
  </si>
  <si>
    <t>162301957</t>
  </si>
  <si>
    <t>Příplatek k vodorovnému přemístění kmenů stromů listnatých D kmene přes 1300 do 1500 mm ZKD 1 km</t>
  </si>
  <si>
    <t>1836235587</t>
  </si>
  <si>
    <t>Vodorovné přemístění větví, kmenů nebo pařezů s naložením, složením a dopravou Příplatek k cenám za každých dalších i započatých 1000 m přes 1000 m kmenů stromů listnatých, o průměru přes 1300 do 1500 mm</t>
  </si>
  <si>
    <t>https://podminky.urs.cz/item/CS_URS_2022_01/162301957</t>
  </si>
  <si>
    <t>162301973</t>
  </si>
  <si>
    <t>Příplatek k vodorovnému přemístění pařezů D přes 500 do 700 mm ZKD 1 km</t>
  </si>
  <si>
    <t>876678022</t>
  </si>
  <si>
    <t>Vodorovné přemístění větví, kmenů nebo pařezů s naložením, složením a dopravou Příplatek k cenám za každých dalších i započatých 1000 m přes 1000 m pařezů kmenů, průměru přes 500 do 700 mm</t>
  </si>
  <si>
    <t>https://podminky.urs.cz/item/CS_URS_2022_01/162301973</t>
  </si>
  <si>
    <t>162301975</t>
  </si>
  <si>
    <t>Příplatek k vodorovnému přemístění pařezů D přes 900 do 1100 mm ZKD 1 km</t>
  </si>
  <si>
    <t>-1697124968</t>
  </si>
  <si>
    <t>Vodorovné přemístění větví, kmenů nebo pařezů s naložením, složením a dopravou Příplatek k cenám za každých dalších i započatých 1000 m přes 1000 m pařezů kmenů, průměru přes 900 do 1100 mm</t>
  </si>
  <si>
    <t>https://podminky.urs.cz/item/CS_URS_2022_01/162301975</t>
  </si>
  <si>
    <t>162301976</t>
  </si>
  <si>
    <t>Příplatek k vodorovnému přemístění pařezů D přes 1100 do 1300 mm ZKD 1 km</t>
  </si>
  <si>
    <t>1612130178</t>
  </si>
  <si>
    <t>Vodorovné přemístění větví, kmenů nebo pařezů s naložením, složením a dopravou Příplatek k cenám za každých dalších i započatých 1000 m přes 1000 m pařezů kmenů, průměru přes 1100 do 1300 mm</t>
  </si>
  <si>
    <t>https://podminky.urs.cz/item/CS_URS_2022_01/162301976</t>
  </si>
  <si>
    <t>162301977</t>
  </si>
  <si>
    <t>Příplatek k vodorovnému přemístění pařezů D přes 1300 do 1500 mm ZKD 1 km</t>
  </si>
  <si>
    <t>1101924071</t>
  </si>
  <si>
    <t>Vodorovné přemístění větví, kmenů nebo pařezů s naložením, složením a dopravou Příplatek k cenám za každých dalších i započatých 1000 m přes 1000 m pařezů kmenů, průměru přes 1300 do 1500 mm</t>
  </si>
  <si>
    <t>https://podminky.urs.cz/item/CS_URS_2022_01/162301977</t>
  </si>
  <si>
    <t>174251203</t>
  </si>
  <si>
    <t>Zásyp jam po pařezech D pařezů přes 500 do 700 mm strojně</t>
  </si>
  <si>
    <t>1971276525</t>
  </si>
  <si>
    <t>Zásyp jam po pařezech strojně výkopkem z horniny získané při dobývání pařezů s hrubým urovnáním povrchu zasypávky průměru pařezu přes 500 do 700 mm</t>
  </si>
  <si>
    <t>https://podminky.urs.cz/item/CS_URS_2022_01/174251203</t>
  </si>
  <si>
    <t>174251205</t>
  </si>
  <si>
    <t>Zásyp jam po pařezech D pařezů přes 900 do 1100 mm strojně</t>
  </si>
  <si>
    <t>-1559247737</t>
  </si>
  <si>
    <t>Zásyp jam po pařezech strojně výkopkem z horniny získané při dobývání pařezů s hrubým urovnáním povrchu zasypávky průměru pařezu přes 900 do 1100 mm</t>
  </si>
  <si>
    <t>https://podminky.urs.cz/item/CS_URS_2022_01/174251205</t>
  </si>
  <si>
    <t>174251206</t>
  </si>
  <si>
    <t>Zásyp jam po pařezech D pařezů přes 1100 do 1300 mm strojně</t>
  </si>
  <si>
    <t>-617733747</t>
  </si>
  <si>
    <t>Zásyp jam po pařezech strojně výkopkem z horniny získané při dobývání pařezů s hrubým urovnáním povrchu zasypávky průměru pařezu přes 1100 do 1300 mm</t>
  </si>
  <si>
    <t>https://podminky.urs.cz/item/CS_URS_2022_01/174251206</t>
  </si>
  <si>
    <t>174251207</t>
  </si>
  <si>
    <t>Zásyp jam po pařezech D pařezů přes 1300 do 1500 mm strojně</t>
  </si>
  <si>
    <t>-1092406568</t>
  </si>
  <si>
    <t>Zásyp jam po pařezech strojně výkopkem z horniny získané při dobývání pařezů s hrubým urovnáním povrchu zasypávky průměru pařezu přes 1300 do 1500 mm</t>
  </si>
  <si>
    <t>https://podminky.urs.cz/item/CS_URS_2022_01/174251207</t>
  </si>
  <si>
    <t>-1701821103</t>
  </si>
  <si>
    <t>"založení v místě odst. stromu " 4*5</t>
  </si>
  <si>
    <t>1832006352</t>
  </si>
  <si>
    <t>"1kg/40m2 travního osiva" 1</t>
  </si>
  <si>
    <t>183151118</t>
  </si>
  <si>
    <t>Hloubení jam pro výsadbu dřevin strojně v rovině nebo ve svahu do 1:5 obj jamky přes 2 do 3 m3</t>
  </si>
  <si>
    <t>1693317873</t>
  </si>
  <si>
    <t>Hloubení jam pro výsadbu dřevin strojně v rovině nebo ve svahu do 1:5, objem přes 2,00 do 3,00 m3</t>
  </si>
  <si>
    <t>https://podminky.urs.cz/item/CS_URS_2022_01/183151118</t>
  </si>
  <si>
    <t>184102115</t>
  </si>
  <si>
    <t>Výsadba dřeviny s balem D přes 0,5 do 0,6 m do jamky se zalitím v rovině a svahu do 1:5</t>
  </si>
  <si>
    <t>-1511719580</t>
  </si>
  <si>
    <t>Výsadba dřeviny s balem do předem vyhloubené jamky se zalitím  v rovině nebo na svahu do 1:5, při průměru balu přes 500 do 600 mm</t>
  </si>
  <si>
    <t>https://podminky.urs.cz/item/CS_URS_2022_01/184102115</t>
  </si>
  <si>
    <t>02640445</t>
  </si>
  <si>
    <t>habr obecný /Carpinus betulus/ 200-250cm</t>
  </si>
  <si>
    <t>467762918</t>
  </si>
  <si>
    <t>184215132</t>
  </si>
  <si>
    <t>Ukotvení kmene dřevin třemi kůly D do 0,1 m dl přes 1 do 2 m</t>
  </si>
  <si>
    <t>-1750464997</t>
  </si>
  <si>
    <t>Ukotvení dřeviny kůly třemi kůly, délky přes 1 do 2 m</t>
  </si>
  <si>
    <t>https://podminky.urs.cz/item/CS_URS_2022_01/184215132</t>
  </si>
  <si>
    <t>60591253</t>
  </si>
  <si>
    <t>kůl vyvazovací dřevěný impregnovaný D 8cm dl 2m</t>
  </si>
  <si>
    <t>1011891288</t>
  </si>
  <si>
    <t>4*3</t>
  </si>
  <si>
    <t>184215412</t>
  </si>
  <si>
    <t>Zhotovení závlahové mísy dřevin D přes 0,5 do 1,0 m v rovině nebo na svahu do 1:5</t>
  </si>
  <si>
    <t>-1007705163</t>
  </si>
  <si>
    <t>Zhotovení závlahové mísy u solitérních dřevin v rovině nebo na svahu do 1:5, o průměru mísy přes 0,5 do 1 m</t>
  </si>
  <si>
    <t>https://podminky.urs.cz/item/CS_URS_2022_01/184215412</t>
  </si>
  <si>
    <t>10364100</t>
  </si>
  <si>
    <t>zemina pro terénní úpravy - tříděná</t>
  </si>
  <si>
    <t>2049232636</t>
  </si>
  <si>
    <t>"zemina na obsyp stromu, 3m3 = strom " 3*4*1.6</t>
  </si>
  <si>
    <t>184801121</t>
  </si>
  <si>
    <t>Ošetřování vysazených dřevin soliterních v rovině a svahu do 1:5</t>
  </si>
  <si>
    <t>511935983</t>
  </si>
  <si>
    <t>Ošetření vysazených dřevin  solitérních v rovině nebo na svahu do 1:5</t>
  </si>
  <si>
    <t>https://podminky.urs.cz/item/CS_URS_2022_01/184801121</t>
  </si>
  <si>
    <t>185851121</t>
  </si>
  <si>
    <t>Dovoz vody pro zálivku rostlin za vzdálenost do 1000 m</t>
  </si>
  <si>
    <t>1001281889</t>
  </si>
  <si>
    <t>Dovoz vody pro zálivku rostlin  na vzdálenost do 1000 m</t>
  </si>
  <si>
    <t>https://podminky.urs.cz/item/CS_URS_2022_01/185851121</t>
  </si>
  <si>
    <t>"100l na strom " 4*0.1</t>
  </si>
  <si>
    <t>185851129</t>
  </si>
  <si>
    <t>Příplatek k dovozu vody pro zálivku rostlin do 1000 m ZKD 1000 m</t>
  </si>
  <si>
    <t>1608625822</t>
  </si>
  <si>
    <t>Dovoz vody pro zálivku rostlin  Příplatek k ceně za každých dalších i započatých 1000 m</t>
  </si>
  <si>
    <t>https://podminky.urs.cz/item/CS_URS_2022_01/185851129</t>
  </si>
  <si>
    <t>0.4*10</t>
  </si>
  <si>
    <t xml:space="preserve">Následná péče o nově zbudované vegetační prvky po dobu záruky stavby </t>
  </si>
  <si>
    <t>-227119425</t>
  </si>
  <si>
    <t>" zálivka dle potřeby, min. 7x za veg. období, znovuuvázání dřevin,doplnění kůlů, řez stromu,atd ) "4</t>
  </si>
  <si>
    <t>147290548</t>
  </si>
  <si>
    <t>část - B - SO - 101 - Rekonstrukce hřiště</t>
  </si>
  <si>
    <t>936004112</t>
  </si>
  <si>
    <t>Dětské pískoviště s rámem dřevěným 350/50 mm</t>
  </si>
  <si>
    <t>-259914902</t>
  </si>
  <si>
    <t>Zřízení dětského pískoviště  s rámem dřevěným 350/50 mm</t>
  </si>
  <si>
    <t>https://podminky.urs.cz/item/CS_URS_2022_01/936004112</t>
  </si>
  <si>
    <t>"10x10m, obvod kolem herni sestavy NU" 40</t>
  </si>
  <si>
    <t>58154410</t>
  </si>
  <si>
    <t>písek křemičitý sušený frakce 0,1</t>
  </si>
  <si>
    <t>1364585497</t>
  </si>
  <si>
    <t>"1.5t/m3" 10*10*0.4*1.5</t>
  </si>
  <si>
    <t>936004212</t>
  </si>
  <si>
    <t>Udržování dětských pískovišť s výměnou písku</t>
  </si>
  <si>
    <t>-825424469</t>
  </si>
  <si>
    <t>Udržování dětských pískovišť  s výměnou písku</t>
  </si>
  <si>
    <t>https://podminky.urs.cz/item/CS_URS_2022_01/936004212</t>
  </si>
  <si>
    <t>" po dobu záruky " 10*10*0.4</t>
  </si>
  <si>
    <t>936005231</t>
  </si>
  <si>
    <t>Montáž dětské houpačky pružinové jednomístné</t>
  </si>
  <si>
    <t>1486748243</t>
  </si>
  <si>
    <t>Montáž dětské houpačky  pružinové jednomístné</t>
  </si>
  <si>
    <t>https://podminky.urs.cz/item/CS_URS_2022_01/936005231</t>
  </si>
  <si>
    <t>Herní sestava NU-4-41V2 včetně montáže</t>
  </si>
  <si>
    <t>-1591602028</t>
  </si>
  <si>
    <t>Herní sestava NU-4-41V2</t>
  </si>
  <si>
    <t>R2</t>
  </si>
  <si>
    <t>Lanový kolotoč LPY-200T-6 včetně montáže</t>
  </si>
  <si>
    <t>314377407</t>
  </si>
  <si>
    <t>Lanový kolotoč LPY-200T-6</t>
  </si>
  <si>
    <t>R3</t>
  </si>
  <si>
    <t>Průlezka PR-302 včetně montáže</t>
  </si>
  <si>
    <t>73800058</t>
  </si>
  <si>
    <t>Průlezka PR-302</t>
  </si>
  <si>
    <t>R4</t>
  </si>
  <si>
    <t xml:space="preserve">Houpadlo na pružíně NHP-2-03z </t>
  </si>
  <si>
    <t>-1382225394</t>
  </si>
  <si>
    <t>Houpadlo na pružíně NHP-2-03z</t>
  </si>
  <si>
    <t>R5</t>
  </si>
  <si>
    <t>Houpadlo na pružíne NHP-1-01m</t>
  </si>
  <si>
    <t>1566823334</t>
  </si>
  <si>
    <t>R6</t>
  </si>
  <si>
    <t xml:space="preserve">Odstranění dětského hřistě, zábradlí a pískoviště včetně likvidace a poplatku za skládku </t>
  </si>
  <si>
    <t>498707826</t>
  </si>
  <si>
    <t xml:space="preserve">"celek " 1 </t>
  </si>
  <si>
    <t>966001113</t>
  </si>
  <si>
    <t>Odstranění dětské houpačky pružinové</t>
  </si>
  <si>
    <t>1177030597</t>
  </si>
  <si>
    <t>Odstranění dětské houpačky  s ocelovou konstrukcí pružinové</t>
  </si>
  <si>
    <t>https://podminky.urs.cz/item/CS_URS_2022_01/966001113</t>
  </si>
  <si>
    <t>"odstrenení stav " 2</t>
  </si>
  <si>
    <t>-758847244</t>
  </si>
  <si>
    <t>část - C - SO - 101 -  komunikace</t>
  </si>
  <si>
    <t>-612381501</t>
  </si>
  <si>
    <t>"odstranění betonové dlažby  stávající  " 430</t>
  </si>
  <si>
    <t>-462764246</t>
  </si>
  <si>
    <t>"stávající jednořádek a dvojřádek kolem komunikace " 74</t>
  </si>
  <si>
    <t>1986493159</t>
  </si>
  <si>
    <t>"v míste stav. komunikace pro par. stání  270mm , 100odfrezovano " 790</t>
  </si>
  <si>
    <t>"v místě stav. komunikace pro novy trávník " 100</t>
  </si>
  <si>
    <t>"v místě stav. chodníku pro novy chodník - nevhodny stav. podklad pod dlažbou " 370</t>
  </si>
  <si>
    <t>1213278461</t>
  </si>
  <si>
    <t>"Frezovaní stavajícího živičného povrchu (komunikace,par.stání, nové rozšířené prostory)" 2060</t>
  </si>
  <si>
    <t>1394795472</t>
  </si>
  <si>
    <t>"vytrhání stavajících bet. chodnikových obrubníku " 150</t>
  </si>
  <si>
    <t>2120384555</t>
  </si>
  <si>
    <t>"vytrhání stavajících  silničních obrubníku " 390</t>
  </si>
  <si>
    <t>-287244836</t>
  </si>
  <si>
    <t>"Sejmutí stávající ornice v místě nových ploch - par.stani + chodník,roz.požarní plocha,nové stani na popelnice " (380+30+84+55)*0.1</t>
  </si>
  <si>
    <t>-1308644600</t>
  </si>
  <si>
    <t>"odkopavky pro par. stání v zeleni bez ornice" 380*0.370</t>
  </si>
  <si>
    <t>"odkopavky pro  chodník v zeleni bez ornice" 30*0.3</t>
  </si>
  <si>
    <t>"odkop pro roz. pozarní plochy  bez ornice"84*0.390</t>
  </si>
  <si>
    <t>"odkop pro nové staní popelnic" 55*0.4</t>
  </si>
  <si>
    <t>4879095</t>
  </si>
  <si>
    <t>"přemistění nevyužité zeminy a ornice na skladku - zemina pro novy travník" (204.36+54,90)-40</t>
  </si>
  <si>
    <t>-71275256</t>
  </si>
  <si>
    <t>"rozprostření sejmuté a nové ornice v tl 100mm" 100</t>
  </si>
  <si>
    <t>-189842991</t>
  </si>
  <si>
    <t>"založení v místě rozprostřené ornice " 100</t>
  </si>
  <si>
    <t>1694071838</t>
  </si>
  <si>
    <t>"1kg/40m2 travního osiva" 2.5</t>
  </si>
  <si>
    <t>-1029225576</t>
  </si>
  <si>
    <t>"úprava pláně v místě chodníku " 370+30</t>
  </si>
  <si>
    <t>"úprava pláně v místě  parkovacích ploch " 1170</t>
  </si>
  <si>
    <t>"úprava pláně v místě  komunikace - asfal. plocha " 1260</t>
  </si>
  <si>
    <t>-1403096881</t>
  </si>
  <si>
    <t>"doplněni lokalně dle pruzkumu 0/32 " 1260</t>
  </si>
  <si>
    <t>-831913842</t>
  </si>
  <si>
    <t>"v místě roz. cele konstrukce kom. 0/32 " 84</t>
  </si>
  <si>
    <t>"0/63" 84</t>
  </si>
  <si>
    <t>988705228</t>
  </si>
  <si>
    <t>"podklad v miste chodníku " 370+30</t>
  </si>
  <si>
    <t>"sanace 50% podkladu v místě chodníku,přidlažby,cyklostezky,vodocich pasu"  400/2</t>
  </si>
  <si>
    <t>-340207547</t>
  </si>
  <si>
    <t>"podklad pod parkovací stani  " 1170</t>
  </si>
  <si>
    <t>-105420771</t>
  </si>
  <si>
    <t>"plocha komunikace  " 1260</t>
  </si>
  <si>
    <t>799713537</t>
  </si>
  <si>
    <t>1089119690</t>
  </si>
  <si>
    <t>968001415</t>
  </si>
  <si>
    <t>-2036538920</t>
  </si>
  <si>
    <t>1170</t>
  </si>
  <si>
    <t>596811121</t>
  </si>
  <si>
    <t>Kladení betonové dlažby komunikací pro pěší do lože z kameniva velikosti do 0,09 m2 pl přes 50 do 100 m2</t>
  </si>
  <si>
    <t>1684259852</t>
  </si>
  <si>
    <t>Kladení dlažby z betonových nebo kameninových dlaždic komunikací pro pěší s vyplněním spár a se smetením přebytečného materiálu na vzdálenost do 3 m s ložem z kameniva těženého tl. do 30 mm velikosti dlaždic do 0,09 m2 (bez zámku), pro plochy přes 50 do 100 m2</t>
  </si>
  <si>
    <t>https://podminky.urs.cz/item/CS_URS_2022_01/596811121</t>
  </si>
  <si>
    <t>85</t>
  </si>
  <si>
    <t>-1873561386</t>
  </si>
  <si>
    <t>" chodník vetev B " 30</t>
  </si>
  <si>
    <t>"stani pro popelnice " 55</t>
  </si>
  <si>
    <t>325380053</t>
  </si>
  <si>
    <t>"chodník vetev A " 370</t>
  </si>
  <si>
    <t>1718994973</t>
  </si>
  <si>
    <t>"dlažba mezerovita pro par. stani " 1170</t>
  </si>
  <si>
    <t>460001280</t>
  </si>
  <si>
    <t>370</t>
  </si>
  <si>
    <t>1286615791</t>
  </si>
  <si>
    <t>"Osazení dvoujřádku " 465*2</t>
  </si>
  <si>
    <t>1608569996</t>
  </si>
  <si>
    <t>"pro doplnění dvojřádku a jednořádku k původním " 120-74</t>
  </si>
  <si>
    <t>-466223764</t>
  </si>
  <si>
    <t>"dlažba v místě chodníku (mimo vyznámných ploch ) " (370+85)*0.1</t>
  </si>
  <si>
    <t>494924924</t>
  </si>
  <si>
    <t>-1973974358</t>
  </si>
  <si>
    <t>-752932485</t>
  </si>
  <si>
    <t>"nové dopravní značky IP12  - " 3</t>
  </si>
  <si>
    <t>"nové dopravní značky  b29+e13" 3+3</t>
  </si>
  <si>
    <t>-1376654305</t>
  </si>
  <si>
    <t>-1824435166</t>
  </si>
  <si>
    <t>99702105</t>
  </si>
  <si>
    <t>1111423924</t>
  </si>
  <si>
    <t>-1909799362</t>
  </si>
  <si>
    <t>"montáž nových značek  " 6</t>
  </si>
  <si>
    <t>799554708</t>
  </si>
  <si>
    <t>"vozičkar "1*5</t>
  </si>
  <si>
    <t>-1680608753</t>
  </si>
  <si>
    <t>1728034811</t>
  </si>
  <si>
    <t>550</t>
  </si>
  <si>
    <t>-812589462</t>
  </si>
  <si>
    <t>1004519274</t>
  </si>
  <si>
    <t>190</t>
  </si>
  <si>
    <t>-863369935</t>
  </si>
  <si>
    <t>-1276045826</t>
  </si>
  <si>
    <t>-369885148</t>
  </si>
  <si>
    <t>" v místě napojení starého a nového (budoucího) povrchu " 30</t>
  </si>
  <si>
    <t>-1853733993</t>
  </si>
  <si>
    <t>"řezání v místě napojení starého a nového (budoucího) povrchu " 30</t>
  </si>
  <si>
    <t>966001211</t>
  </si>
  <si>
    <t>Odstranění lavičky stabilní zabetonované</t>
  </si>
  <si>
    <t>1526458292</t>
  </si>
  <si>
    <t>Odstranění lavičky parkové stabilní  zabetonované</t>
  </si>
  <si>
    <t>https://podminky.urs.cz/item/CS_URS_2022_01/966001211</t>
  </si>
  <si>
    <t>1375793413</t>
  </si>
  <si>
    <t>462125581</t>
  </si>
  <si>
    <t>1759356780</t>
  </si>
  <si>
    <t>"očístění rozebraného dvojřádku a jednořádku " 74</t>
  </si>
  <si>
    <t>-1270606846</t>
  </si>
  <si>
    <t>"dopr. nevho. podkladu "554,4</t>
  </si>
  <si>
    <t>" doprava asf. sutě " 473.8</t>
  </si>
  <si>
    <t>-1738447432</t>
  </si>
  <si>
    <t>" celková vzdálenost do 20km " 19*1028.2</t>
  </si>
  <si>
    <t>463394397</t>
  </si>
  <si>
    <t>"dlažba " 109,65</t>
  </si>
  <si>
    <t>"značky" 0.1</t>
  </si>
  <si>
    <t>"lavicky" 3.9</t>
  </si>
  <si>
    <t>"obruba" 34.5+113,1</t>
  </si>
  <si>
    <t>1677704413</t>
  </si>
  <si>
    <t>"do 20 km " 19*261.55</t>
  </si>
  <si>
    <t>1332863687</t>
  </si>
  <si>
    <t>257,25</t>
  </si>
  <si>
    <t>938206640</t>
  </si>
  <si>
    <t>554.4</t>
  </si>
  <si>
    <t>280861967</t>
  </si>
  <si>
    <t>"poplatek za asfalt " 473,8</t>
  </si>
  <si>
    <t>-496047838</t>
  </si>
  <si>
    <t>část - C - SO - 101 - Odpočinková místa</t>
  </si>
  <si>
    <t>-1990280837</t>
  </si>
  <si>
    <t>"Sejmutí stávající ornice v místě nových ploc" (13.6*6)*0.1</t>
  </si>
  <si>
    <t>-1464595453</t>
  </si>
  <si>
    <t>"odkop pro dlažbu , bez ornice " 13.6*6*0.29</t>
  </si>
  <si>
    <t>-26226114</t>
  </si>
  <si>
    <t>"přemistění nevyužité zeminy a ornice na skladku " 23.66+8.16</t>
  </si>
  <si>
    <t>1236218319</t>
  </si>
  <si>
    <t>31.82*10</t>
  </si>
  <si>
    <t>-125005439</t>
  </si>
  <si>
    <t>31.82</t>
  </si>
  <si>
    <t>-623393886</t>
  </si>
  <si>
    <t>13.6*6</t>
  </si>
  <si>
    <t>dlažba plošná betonová 400x400x100mm přírodní</t>
  </si>
  <si>
    <t>-93214170</t>
  </si>
  <si>
    <t>81.6</t>
  </si>
  <si>
    <t>596811221</t>
  </si>
  <si>
    <t>Kladení betonové dlažby komunikací pro pěší do lože z kameniva velikosti přes 0,09 do 0,25 m2 pl přes 50 do 100 m2</t>
  </si>
  <si>
    <t>-1132550209</t>
  </si>
  <si>
    <t>Kladení dlažby z betonových nebo kameninových dlaždic komunikací pro pěší s vyplněním spár a se smetením přebytečného materiálu na vzdálenost do 3 m s ložem z kameniva těženého tl. do 30 mm velikosti dlaždic přes 0,09 m2 do 0,25 m2, pro plochy přes 50 do 100 m2</t>
  </si>
  <si>
    <t>https://podminky.urs.cz/item/CS_URS_2022_01/596811221</t>
  </si>
  <si>
    <t>59217017</t>
  </si>
  <si>
    <t>obrubník betonový chodníkový 1000x100x250mm</t>
  </si>
  <si>
    <t>178445904</t>
  </si>
  <si>
    <t>15*6</t>
  </si>
  <si>
    <t>854780551</t>
  </si>
  <si>
    <t>90</t>
  </si>
  <si>
    <t>1811209341</t>
  </si>
  <si>
    <t>23,664*1.6</t>
  </si>
  <si>
    <t>10,8</t>
  </si>
  <si>
    <t>část - C - SO - 301</t>
  </si>
  <si>
    <t>1012887292</t>
  </si>
  <si>
    <t>" hloubení ryh pro pvc potrubí dl*š*hl" 32*0.8*1.2</t>
  </si>
  <si>
    <t>"hloubení pro připojky " 10*0.8*1.6</t>
  </si>
  <si>
    <t>"hloubení pro vpust dl*š*hl*počet " 1*1*1.8*6</t>
  </si>
  <si>
    <t>"hloubeni pro šachty " 1*1*2.1*13</t>
  </si>
  <si>
    <t>"hloubeni pro drenáž " 220*0.8*1.8</t>
  </si>
  <si>
    <t>-595079947</t>
  </si>
  <si>
    <t>398,42</t>
  </si>
  <si>
    <t>-1915628229</t>
  </si>
  <si>
    <t>398.42*10</t>
  </si>
  <si>
    <t>127635247</t>
  </si>
  <si>
    <t>398,420</t>
  </si>
  <si>
    <t>-2142268239</t>
  </si>
  <si>
    <t>"sanace dna v.0.8 " 220*0.8*0.8</t>
  </si>
  <si>
    <t>"zásyp pvc m " 32*0.8*1</t>
  </si>
  <si>
    <t>"zásyp přípojek " 10*0.8*1.4</t>
  </si>
  <si>
    <t>"zásyp drenáže " 220*0.8*1</t>
  </si>
  <si>
    <t>"Zasyp vspute" 0.75*1.6*6</t>
  </si>
  <si>
    <t>"zasyp šachet " 0.75*2*13</t>
  </si>
  <si>
    <t>-1947913827</t>
  </si>
  <si>
    <t>"zásyp 1,8t/m3" 239.5*1.8</t>
  </si>
  <si>
    <t>-932572100</t>
  </si>
  <si>
    <t>"1,8t/m3" 140.8*1.8</t>
  </si>
  <si>
    <t>412759689</t>
  </si>
  <si>
    <t>"uprava vykopu " 262*0.8</t>
  </si>
  <si>
    <t>1793818791</t>
  </si>
  <si>
    <t>"lože pod pvc+pripojky, dl*š*hl*počet " 42*0.8*0.2</t>
  </si>
  <si>
    <t>"lože pod kan. vpust  dl*š*hl*počet " 1*1*0.2*6</t>
  </si>
  <si>
    <t>"lože pod drenáž dl.š.hl. " 220*0.8*0.2</t>
  </si>
  <si>
    <t>"lože pod šachty " 1*1*0.2*13</t>
  </si>
  <si>
    <t>-984954365</t>
  </si>
  <si>
    <t>220</t>
  </si>
  <si>
    <t>-1720544138</t>
  </si>
  <si>
    <t>267985606</t>
  </si>
  <si>
    <t>-365191687</t>
  </si>
  <si>
    <t>1359269575</t>
  </si>
  <si>
    <t>1697624270</t>
  </si>
  <si>
    <t>1879210727</t>
  </si>
  <si>
    <t>"nové vpusti " 6</t>
  </si>
  <si>
    <t>-794184179</t>
  </si>
  <si>
    <t>-196670742</t>
  </si>
  <si>
    <t>"nové vpusti "6</t>
  </si>
  <si>
    <t>-1138014095</t>
  </si>
  <si>
    <t>701133674</t>
  </si>
  <si>
    <t>-2035415086</t>
  </si>
  <si>
    <t>400243744</t>
  </si>
  <si>
    <t>-737456708</t>
  </si>
  <si>
    <t>"stavající vpust" 7</t>
  </si>
  <si>
    <t>511287977</t>
  </si>
  <si>
    <t>640</t>
  </si>
  <si>
    <t>-1580504349</t>
  </si>
  <si>
    <t>398,42*1.6</t>
  </si>
  <si>
    <t>část - C - SO - 801 - .</t>
  </si>
  <si>
    <t>-1968383950</t>
  </si>
  <si>
    <t>"2 seč " 8000*2</t>
  </si>
  <si>
    <t>552231394</t>
  </si>
  <si>
    <t>112101104</t>
  </si>
  <si>
    <t>Odstranění stromů listnatých průměru kmene přes 700 do 900 mm</t>
  </si>
  <si>
    <t>1949440265</t>
  </si>
  <si>
    <t>Odstranění stromů s odřezáním kmene a s odvětvením listnatých, průměru kmene přes 700 do 900 mm</t>
  </si>
  <si>
    <t>https://podminky.urs.cz/item/CS_URS_2022_01/112101104</t>
  </si>
  <si>
    <t>942725783</t>
  </si>
  <si>
    <t>-1357607329</t>
  </si>
  <si>
    <t>-1364210881</t>
  </si>
  <si>
    <t>-1318599560</t>
  </si>
  <si>
    <t>112251104</t>
  </si>
  <si>
    <t>Odstranění pařezů D přes 700 do 900 mm</t>
  </si>
  <si>
    <t>807438804</t>
  </si>
  <si>
    <t>Odstranění pařezů strojně s jejich vykopáním, vytrháním nebo odstřelením průměru přes 700 do 900 mm</t>
  </si>
  <si>
    <t>https://podminky.urs.cz/item/CS_URS_2022_01/112251104</t>
  </si>
  <si>
    <t>-378872830</t>
  </si>
  <si>
    <t>-412800383</t>
  </si>
  <si>
    <t>-556576725</t>
  </si>
  <si>
    <t>763769291</t>
  </si>
  <si>
    <t>162201404</t>
  </si>
  <si>
    <t>Vodorovné přemístění větví stromů listnatých do 1 km D kmene přes 700 do 900 mm</t>
  </si>
  <si>
    <t>1845733917</t>
  </si>
  <si>
    <t>Vodorovné přemístění větví, kmenů nebo pařezů s naložením, složením a dopravou do 1000 m větví stromů listnatých, průměru kmene přes 700 do 900 mm</t>
  </si>
  <si>
    <t>https://podminky.urs.cz/item/CS_URS_2022_01/162201404</t>
  </si>
  <si>
    <t>253549064</t>
  </si>
  <si>
    <t>-1701730257</t>
  </si>
  <si>
    <t>-74657851</t>
  </si>
  <si>
    <t>1994934115</t>
  </si>
  <si>
    <t>-487282009</t>
  </si>
  <si>
    <t>162201414</t>
  </si>
  <si>
    <t>Vodorovné přemístění kmenů stromů listnatých do 1 km D kmene přes 700 do 900 mm</t>
  </si>
  <si>
    <t>1729307381</t>
  </si>
  <si>
    <t>Vodorovné přemístění větví, kmenů nebo pařezů s naložením, složením a dopravou do 1000 m kmenů stromů listnatých, průměru přes 700 do 900 mm</t>
  </si>
  <si>
    <t>https://podminky.urs.cz/item/CS_URS_2022_01/162201414</t>
  </si>
  <si>
    <t>-105967423</t>
  </si>
  <si>
    <t>673061922</t>
  </si>
  <si>
    <t>869121935</t>
  </si>
  <si>
    <t>35426856</t>
  </si>
  <si>
    <t>1857644799</t>
  </si>
  <si>
    <t>162201424</t>
  </si>
  <si>
    <t>Vodorovné přemístění pařezů do 1 km D přes 700 do 900 mm</t>
  </si>
  <si>
    <t>-1261677842</t>
  </si>
  <si>
    <t>Vodorovné přemístění větví, kmenů nebo pařezů s naložením, složením a dopravou do 1000 m pařezů kmenů, průměru přes 700 do 900 mm</t>
  </si>
  <si>
    <t>https://podminky.urs.cz/item/CS_URS_2022_01/162201424</t>
  </si>
  <si>
    <t>-1744218228</t>
  </si>
  <si>
    <t>155483852</t>
  </si>
  <si>
    <t>4*19</t>
  </si>
  <si>
    <t>162301934</t>
  </si>
  <si>
    <t>Příplatek k vodorovnému přemístění větví stromů listnatých D kmene přes 700 do 900 mm ZKD 1 km</t>
  </si>
  <si>
    <t>307992321</t>
  </si>
  <si>
    <t>Vodorovné přemístění větví, kmenů nebo pařezů s naložením, složením a dopravou Příplatek k cenám za každých dalších i započatých 1000 m přes 1000 m větví stromů listnatých, průměru kmene přes 700 do 900 mm</t>
  </si>
  <si>
    <t>https://podminky.urs.cz/item/CS_URS_2022_01/162301934</t>
  </si>
  <si>
    <t>5*19</t>
  </si>
  <si>
    <t>-1933694990</t>
  </si>
  <si>
    <t>1099456663</t>
  </si>
  <si>
    <t>946695882</t>
  </si>
  <si>
    <t>370932084</t>
  </si>
  <si>
    <t>162301954</t>
  </si>
  <si>
    <t>Příplatek k vodorovnému přemístění kmenů stromů listnatých D kmene přes 700 do 900 mm ZKD 1 km</t>
  </si>
  <si>
    <t>-1640446960</t>
  </si>
  <si>
    <t>Vodorovné přemístění větví, kmenů nebo pařezů s naložením, složením a dopravou Příplatek k cenám za každých dalších i započatých 1000 m přes 1000 m kmenů stromů listnatých, o průměru přes 700 do 900 mm</t>
  </si>
  <si>
    <t>https://podminky.urs.cz/item/CS_URS_2022_01/162301954</t>
  </si>
  <si>
    <t>-768669223</t>
  </si>
  <si>
    <t>-1330500783</t>
  </si>
  <si>
    <t>-1606137293</t>
  </si>
  <si>
    <t>68890720</t>
  </si>
  <si>
    <t>162301974</t>
  </si>
  <si>
    <t>Příplatek k vodorovnému přemístění pařezů D přes 700 do 900 mm ZKD 1 km</t>
  </si>
  <si>
    <t>-860443621</t>
  </si>
  <si>
    <t>Vodorovné přemístění větví, kmenů nebo pařezů s naložením, složením a dopravou Příplatek k cenám za každých dalších i započatých 1000 m přes 1000 m pařezů kmenů, průměru přes 700 do 900 mm</t>
  </si>
  <si>
    <t>https://podminky.urs.cz/item/CS_URS_2022_01/162301974</t>
  </si>
  <si>
    <t>746596433</t>
  </si>
  <si>
    <t>1024866816</t>
  </si>
  <si>
    <t>776641780</t>
  </si>
  <si>
    <t>990995766</t>
  </si>
  <si>
    <t>174251204</t>
  </si>
  <si>
    <t>Zásyp jam po pařezech D pařezů přes 700 do 900 mm strojně</t>
  </si>
  <si>
    <t>1437841196</t>
  </si>
  <si>
    <t>Zásyp jam po pařezech strojně výkopkem z horniny získané při dobývání pařezů s hrubým urovnáním povrchu zasypávky průměru pařezu přes 700 do 900 mm</t>
  </si>
  <si>
    <t>https://podminky.urs.cz/item/CS_URS_2022_01/174251204</t>
  </si>
  <si>
    <t>-64129406</t>
  </si>
  <si>
    <t>1578000779</t>
  </si>
  <si>
    <t>-539582917</t>
  </si>
  <si>
    <t>-283654475</t>
  </si>
  <si>
    <t>"založení v místě vyp. stromu " 4*20</t>
  </si>
  <si>
    <t>213704038</t>
  </si>
  <si>
    <t>-341878540</t>
  </si>
  <si>
    <t>475040902</t>
  </si>
  <si>
    <t>1045050706</t>
  </si>
  <si>
    <t>-517111666</t>
  </si>
  <si>
    <t>-1484900301</t>
  </si>
  <si>
    <t>26*3</t>
  </si>
  <si>
    <t>452624316</t>
  </si>
  <si>
    <t>-466415487</t>
  </si>
  <si>
    <t>"zemina na obsyp stromu, 3m3 = strom " 3*26*1.6</t>
  </si>
  <si>
    <t>1868358097</t>
  </si>
  <si>
    <t>-1144551132</t>
  </si>
  <si>
    <t>"100l na strom " 26*0.1</t>
  </si>
  <si>
    <t>-1476676012</t>
  </si>
  <si>
    <t>2.6*10</t>
  </si>
  <si>
    <t>274764999</t>
  </si>
  <si>
    <t>" zálivka dle potřeby, min. 7x za veg. období, znovuuvázání dřevin,doplnění kůlů, řez stromu,atd ) "26</t>
  </si>
  <si>
    <t>142537889</t>
  </si>
  <si>
    <t>VRN - II etapa</t>
  </si>
  <si>
    <t>VRN - Vedlejší rozpočtové náklady</t>
  </si>
  <si>
    <t xml:space="preserve">    VRN1 - Průzkumné, geodetické a projektové práce</t>
  </si>
  <si>
    <t xml:space="preserve">    VRN3 - Staveniště</t>
  </si>
  <si>
    <t xml:space="preserve">    VRN4 - Inženýrská činnost</t>
  </si>
  <si>
    <t xml:space="preserve">    VRN7 - Provozní vlivy</t>
  </si>
  <si>
    <t xml:space="preserve">    VRN9 - Ostatní náklady</t>
  </si>
  <si>
    <t>Vedlejší rozpočtové náklady</t>
  </si>
  <si>
    <t>VRN1</t>
  </si>
  <si>
    <t>Průzkumné, geodetické a projektové práce</t>
  </si>
  <si>
    <t>012002000</t>
  </si>
  <si>
    <t>Geodetické práce</t>
  </si>
  <si>
    <t>1024</t>
  </si>
  <si>
    <t>-891823972</t>
  </si>
  <si>
    <t>"vytýčení stavby (protokol) , zaměření skutečného provedení stavby ( tistěna forma + cd ), vytyčení inž. sítí " 1</t>
  </si>
  <si>
    <t xml:space="preserve">"včetně ověření inž. sití kopanými sondami" </t>
  </si>
  <si>
    <t>013002000</t>
  </si>
  <si>
    <t>Projektové práce</t>
  </si>
  <si>
    <t>815194674</t>
  </si>
  <si>
    <t>"zpracovaní  skutečného provedení stavby 6x tisk, 6x cd  " 1</t>
  </si>
  <si>
    <t>VRN3</t>
  </si>
  <si>
    <t>Staveniště</t>
  </si>
  <si>
    <t>030001000</t>
  </si>
  <si>
    <t>Příprava,zařízení staveniště</t>
  </si>
  <si>
    <t>-737128622</t>
  </si>
  <si>
    <t>Příprava, zařízení staveniště</t>
  </si>
  <si>
    <t xml:space="preserve">"Veškeré náklady spojené s zřízení, provozem a odstranění stavěníště, včetně uklidu daných ploch - čistota staveniště a okolí  " </t>
  </si>
  <si>
    <t xml:space="preserve">"údržba staveniště, oplocení staveniště (  , pro uskladnění materiálu) " </t>
  </si>
  <si>
    <t xml:space="preserve">"přistupové a přechodové lávky,mostky  dle potřeby rozsahu stavby " </t>
  </si>
  <si>
    <t xml:space="preserve">"zabezpečení staveniště a okolí, výstražné cedule, ostraha stavenistě, atd " </t>
  </si>
  <si>
    <t xml:space="preserve">"zřízením přípojek energií k objektům zařízení staveniště, vybudování případných měřících odběrných míst " </t>
  </si>
  <si>
    <t xml:space="preserve">"včetně všech prací spojene se staveništěm" </t>
  </si>
  <si>
    <t>VRN4</t>
  </si>
  <si>
    <t>Inženýrská činnost</t>
  </si>
  <si>
    <t>040001000</t>
  </si>
  <si>
    <t>zkoušky konstrukcí a prací nezávislou zkušebnou</t>
  </si>
  <si>
    <t>-</t>
  </si>
  <si>
    <t>1471156820</t>
  </si>
  <si>
    <t xml:space="preserve">"zkoušky konstrukcí a prací nezávislou zkušebnou - betony, hutnění,atd " </t>
  </si>
  <si>
    <t xml:space="preserve">"Množství a druh zkoušek bude provedeno dle norem ČSN 72 1006, ČSN EN IS 17892-1 až 4, a TP 146" </t>
  </si>
  <si>
    <t>"včetně všech ostatních příslušných norem uvedene v TP 146 dle daných použitých materiálu." 1</t>
  </si>
  <si>
    <t>VRN7</t>
  </si>
  <si>
    <t>Provozní vlivy</t>
  </si>
  <si>
    <t>070001000</t>
  </si>
  <si>
    <t xml:space="preserve">Provozní vlivy - přechodné dopravní značení </t>
  </si>
  <si>
    <t>938078511</t>
  </si>
  <si>
    <t xml:space="preserve">"Zřízení, udržba a odstranění PDZ , včetně veškerých nákladu spojených s PDZ! " </t>
  </si>
  <si>
    <t xml:space="preserve">", zabezpečení odcizení PDZ, náklady na zrizení objíždky, atd " </t>
  </si>
  <si>
    <t xml:space="preserve">"Vyřízení uzávěry s přislušnými orgány dané komunikace - Policie ČR , odbor Dopravy " </t>
  </si>
  <si>
    <t xml:space="preserve">"PDZ dle navrhnutého výkresu přechodné dopravní značení a požadavku Policie ČR a odboru Dopravy po projednání uzávěry " </t>
  </si>
  <si>
    <t>VRN9</t>
  </si>
  <si>
    <t>Ostatní náklady</t>
  </si>
  <si>
    <t>090001000</t>
  </si>
  <si>
    <t>Průběžná fotodokumentace stavby</t>
  </si>
  <si>
    <t>1777781505</t>
  </si>
  <si>
    <t>"Průběžna fotodokumentace stavby po jednotlivých úsecích. tj - bourání, zakládání, spodní stavba, vozovka, atd.. " 1</t>
  </si>
  <si>
    <t xml:space="preserve">"včetně sousedních pozemků před realizaci stavby " </t>
  </si>
  <si>
    <t xml:space="preserve">"tištěná i digitalní (cd) forma "  </t>
  </si>
  <si>
    <t>0900010007</t>
  </si>
  <si>
    <t>Pomocné práce zřizující nebo zajišťující ochranu inženýrských sítí</t>
  </si>
  <si>
    <t>-1400634141</t>
  </si>
  <si>
    <t>"Pomocné práce při kolizi s inž. sitěmi - řuční sondy, podpěry,atd  " 1</t>
  </si>
  <si>
    <t>SEZNAM FIGUR</t>
  </si>
  <si>
    <t>Výměra</t>
  </si>
  <si>
    <t xml:space="preserve"> část - A</t>
  </si>
  <si>
    <t>hor</t>
  </si>
  <si>
    <t>"lože pod kan. potrubí, dl*š*hl*počet " 5.5*0.8*0.2*17</t>
  </si>
  <si>
    <t>"lože pod kan. vpust  dl*š*hl*počet " 1*1*0.2*17</t>
  </si>
  <si>
    <t>obsyp</t>
  </si>
  <si>
    <t xml:space="preserve">"obsyp kan. potrubí (počet*dl*š*hl) - (počet*dl*objem potrubí)" (17*5.5*0.8*0.36) - (17*5.5*3.14*0.08*0.08) </t>
  </si>
  <si>
    <t>vykopek</t>
  </si>
  <si>
    <t>"nakladaní zeminy z odkopávek, hloubení rýh " hor+ryh</t>
  </si>
  <si>
    <t xml:space="preserve"> část - A - S0</t>
  </si>
  <si>
    <t xml:space="preserve"> část - B</t>
  </si>
  <si>
    <t xml:space="preserve"> část - C - SO</t>
  </si>
  <si>
    <t xml:space="preserve">část - B </t>
  </si>
  <si>
    <t>SO 101 Rekonstrukce hřiště</t>
  </si>
  <si>
    <t>SO 101 -  komunikace</t>
  </si>
  <si>
    <t>SO 101 - Odpočinková místa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</si>
</sst>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45">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color rgb="FF0000A8"/>
      <name val="Arial CE"/>
    </font>
    <font>
      <sz val="8"/>
      <color rgb="FFFFFFFF"/>
      <name val="Arial CE"/>
    </font>
    <font>
      <sz val="8"/>
      <color rgb="FF3366FF"/>
      <name val="Arial CE"/>
    </font>
    <font>
      <b/>
      <sz val="14"/>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sz val="7"/>
      <color rgb="FF979797"/>
      <name val="Arial CE"/>
    </font>
    <font>
      <i/>
      <u/>
      <sz val="7"/>
      <color rgb="FF979797"/>
      <name val="Calibri"/>
      <scheme val="minor"/>
    </font>
    <font>
      <i/>
      <sz val="7"/>
      <color rgb="FF969696"/>
      <name val="Arial CE"/>
    </font>
    <font>
      <i/>
      <sz val="9"/>
      <color rgb="FF0000FF"/>
      <name val="Arial CE"/>
    </font>
    <font>
      <i/>
      <sz val="8"/>
      <color rgb="FF0000FF"/>
      <name val="Arial CE"/>
    </font>
    <font>
      <sz val="8"/>
      <color rgb="FF000000"/>
      <name val="Arial CE"/>
    </font>
    <font>
      <b/>
      <sz val="9"/>
      <name val="Arial CE"/>
    </font>
    <font>
      <u/>
      <sz val="11"/>
      <color theme="10"/>
      <name val="Calibri"/>
      <scheme val="minor"/>
    </font>
  </fonts>
  <fills count="6">
    <fill>
      <patternFill patternType="none"/>
    </fill>
    <fill>
      <patternFill patternType="gray125"/>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44" fillId="0" borderId="0" applyNumberFormat="0" applyFill="0" applyBorder="0" applyAlignment="0" applyProtection="0"/>
  </cellStyleXfs>
  <cellXfs count="265">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1" xfId="0" applyBorder="1"/>
    <xf numFmtId="0" fontId="0" fillId="0" borderId="2" xfId="0" applyBorder="1"/>
    <xf numFmtId="0" fontId="0" fillId="0" borderId="3" xfId="0" applyBorder="1"/>
    <xf numFmtId="0" fontId="15" fillId="0" borderId="0" xfId="0" applyFont="1" applyAlignment="1">
      <alignment horizontal="left" vertical="center"/>
    </xf>
    <xf numFmtId="0" fontId="14"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xf numFmtId="49" fontId="2" fillId="3" borderId="0" xfId="0" applyNumberFormat="1" applyFont="1" applyFill="1" applyAlignment="1" applyProtection="1">
      <alignment horizontal="left" vertical="center"/>
      <protection locked="0"/>
    </xf>
    <xf numFmtId="0" fontId="2" fillId="0" borderId="0" xfId="0" applyFont="1" applyAlignment="1">
      <alignment horizontal="left" vertical="center" wrapText="1"/>
    </xf>
    <xf numFmtId="0" fontId="0" fillId="0" borderId="4" xfId="0" applyBorder="1"/>
    <xf numFmtId="0" fontId="0" fillId="0" borderId="0" xfId="0" applyFont="1" applyAlignment="1">
      <alignment vertical="center"/>
    </xf>
    <xf numFmtId="0" fontId="0" fillId="0" borderId="3" xfId="0" applyFont="1" applyBorder="1" applyAlignment="1">
      <alignment vertical="center"/>
    </xf>
    <xf numFmtId="0" fontId="18" fillId="0" borderId="5" xfId="0" applyFont="1" applyBorder="1" applyAlignment="1">
      <alignment horizontal="left" vertical="center"/>
    </xf>
    <xf numFmtId="0" fontId="0" fillId="0" borderId="5" xfId="0" applyFont="1" applyBorder="1" applyAlignment="1">
      <alignment vertical="center"/>
    </xf>
    <xf numFmtId="0" fontId="1" fillId="0" borderId="0" xfId="0" applyFont="1" applyAlignment="1">
      <alignment horizontal="right" vertical="center"/>
    </xf>
    <xf numFmtId="0" fontId="1" fillId="0" borderId="3" xfId="0" applyFont="1" applyBorder="1" applyAlignment="1">
      <alignmen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center" vertical="center"/>
    </xf>
    <xf numFmtId="0" fontId="0" fillId="0" borderId="3" xfId="0" applyBorder="1" applyAlignment="1">
      <alignment vertical="center"/>
    </xf>
    <xf numFmtId="0" fontId="20"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 fillId="0" borderId="3" xfId="0" applyFont="1" applyBorder="1" applyAlignment="1">
      <alignment vertical="center"/>
    </xf>
    <xf numFmtId="0" fontId="3" fillId="0" borderId="3" xfId="0" applyFont="1" applyBorder="1" applyAlignment="1">
      <alignment vertical="center"/>
    </xf>
    <xf numFmtId="0" fontId="3" fillId="0" borderId="0" xfId="0" applyFont="1" applyAlignment="1">
      <alignment horizontal="left" vertical="center"/>
    </xf>
    <xf numFmtId="0" fontId="18" fillId="0" borderId="0" xfId="0" applyFont="1" applyAlignment="1">
      <alignment vertical="center"/>
    </xf>
    <xf numFmtId="165" fontId="2" fillId="0" borderId="0" xfId="0" applyNumberFormat="1" applyFont="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5" borderId="7" xfId="0" applyFont="1" applyFill="1" applyBorder="1" applyAlignment="1">
      <alignment vertical="center"/>
    </xf>
    <xf numFmtId="0" fontId="23" fillId="5" borderId="0" xfId="0" applyFont="1" applyFill="1" applyAlignment="1">
      <alignment horizontal="center" vertical="center"/>
    </xf>
    <xf numFmtId="0" fontId="24" fillId="0" borderId="16" xfId="0" applyFont="1" applyBorder="1" applyAlignment="1">
      <alignment horizontal="center" vertical="center" wrapText="1"/>
    </xf>
    <xf numFmtId="0" fontId="24" fillId="0" borderId="17" xfId="0" applyFont="1" applyBorder="1" applyAlignment="1">
      <alignment horizontal="center" vertical="center" wrapText="1"/>
    </xf>
    <xf numFmtId="0" fontId="24" fillId="0" borderId="18" xfId="0" applyFont="1" applyBorder="1" applyAlignment="1">
      <alignment horizontal="center" vertical="center" wrapText="1"/>
    </xf>
    <xf numFmtId="0" fontId="0" fillId="0" borderId="11" xfId="0" applyFont="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4" fillId="0" borderId="3" xfId="0" applyFont="1" applyBorder="1" applyAlignment="1">
      <alignment vertical="center"/>
    </xf>
    <xf numFmtId="0" fontId="25" fillId="0" borderId="0" xfId="0" applyFont="1" applyAlignment="1">
      <alignment horizontal="left" vertical="center"/>
    </xf>
    <xf numFmtId="0" fontId="25" fillId="0" borderId="0" xfId="0" applyFont="1" applyAlignment="1">
      <alignment vertical="center"/>
    </xf>
    <xf numFmtId="4" fontId="25" fillId="0" borderId="0" xfId="0" applyNumberFormat="1" applyFont="1" applyAlignment="1">
      <alignment vertical="center"/>
    </xf>
    <xf numFmtId="0" fontId="4" fillId="0" borderId="0" xfId="0" applyFont="1" applyAlignment="1">
      <alignment horizontal="center" vertical="center"/>
    </xf>
    <xf numFmtId="4" fontId="21" fillId="0" borderId="14" xfId="0" applyNumberFormat="1" applyFont="1" applyBorder="1" applyAlignment="1">
      <alignment vertical="center"/>
    </xf>
    <xf numFmtId="4" fontId="21" fillId="0" borderId="0" xfId="0" applyNumberFormat="1" applyFont="1" applyBorder="1" applyAlignment="1">
      <alignment vertical="center"/>
    </xf>
    <xf numFmtId="166" fontId="21" fillId="0" borderId="0" xfId="0" applyNumberFormat="1" applyFont="1" applyBorder="1" applyAlignment="1">
      <alignment vertical="center"/>
    </xf>
    <xf numFmtId="4" fontId="21" fillId="0" borderId="15" xfId="0" applyNumberFormat="1" applyFont="1" applyBorder="1" applyAlignment="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27" fillId="0" borderId="0" xfId="1" applyFont="1" applyAlignment="1">
      <alignment horizontal="center" vertical="center"/>
    </xf>
    <xf numFmtId="0" fontId="5" fillId="0" borderId="3" xfId="0" applyFont="1" applyBorder="1" applyAlignment="1">
      <alignment vertical="center"/>
    </xf>
    <xf numFmtId="0" fontId="28" fillId="0" borderId="0" xfId="0" applyFont="1" applyAlignment="1">
      <alignment vertical="center"/>
    </xf>
    <xf numFmtId="0" fontId="29" fillId="0" borderId="0" xfId="0" applyFont="1" applyAlignment="1">
      <alignment vertical="center"/>
    </xf>
    <xf numFmtId="0" fontId="3" fillId="0" borderId="0" xfId="0" applyFont="1" applyAlignment="1">
      <alignment horizontal="center" vertical="center"/>
    </xf>
    <xf numFmtId="4" fontId="30" fillId="0" borderId="14" xfId="0" applyNumberFormat="1" applyFont="1" applyBorder="1" applyAlignment="1">
      <alignment vertical="center"/>
    </xf>
    <xf numFmtId="4" fontId="30" fillId="0" borderId="0" xfId="0" applyNumberFormat="1" applyFont="1" applyBorder="1" applyAlignment="1">
      <alignment vertical="center"/>
    </xf>
    <xf numFmtId="166" fontId="30" fillId="0" borderId="0" xfId="0" applyNumberFormat="1" applyFont="1" applyBorder="1" applyAlignment="1">
      <alignment vertical="center"/>
    </xf>
    <xf numFmtId="4" fontId="30" fillId="0" borderId="15" xfId="0" applyNumberFormat="1" applyFont="1" applyBorder="1" applyAlignment="1">
      <alignment vertical="center"/>
    </xf>
    <xf numFmtId="0" fontId="5" fillId="0" borderId="0" xfId="0" applyFont="1" applyAlignment="1">
      <alignment horizontal="left" vertical="center"/>
    </xf>
    <xf numFmtId="4" fontId="30" fillId="0" borderId="19" xfId="0" applyNumberFormat="1" applyFont="1" applyBorder="1" applyAlignment="1">
      <alignment vertical="center"/>
    </xf>
    <xf numFmtId="4" fontId="30" fillId="0" borderId="20" xfId="0" applyNumberFormat="1" applyFont="1" applyBorder="1" applyAlignment="1">
      <alignment vertical="center"/>
    </xf>
    <xf numFmtId="166" fontId="30" fillId="0" borderId="20" xfId="0" applyNumberFormat="1" applyFont="1" applyBorder="1" applyAlignment="1">
      <alignment vertical="center"/>
    </xf>
    <xf numFmtId="4" fontId="30" fillId="0" borderId="21" xfId="0" applyNumberFormat="1" applyFont="1" applyBorder="1" applyAlignment="1">
      <alignment vertical="center"/>
    </xf>
    <xf numFmtId="0" fontId="31" fillId="0" borderId="0" xfId="0"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18" fillId="0" borderId="0" xfId="0" applyFont="1" applyAlignment="1">
      <alignment horizontal="left" vertical="center"/>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5" borderId="0" xfId="0" applyFont="1" applyFill="1" applyAlignment="1">
      <alignment vertical="center"/>
    </xf>
    <xf numFmtId="0" fontId="4" fillId="5" borderId="6" xfId="0" applyFont="1" applyFill="1" applyBorder="1" applyAlignment="1">
      <alignment horizontal="left" vertical="center"/>
    </xf>
    <xf numFmtId="0" fontId="4" fillId="5" borderId="7" xfId="0" applyFont="1" applyFill="1" applyBorder="1" applyAlignment="1">
      <alignment horizontal="right" vertical="center"/>
    </xf>
    <xf numFmtId="0" fontId="4" fillId="5" borderId="7" xfId="0" applyFont="1" applyFill="1" applyBorder="1" applyAlignment="1">
      <alignment horizontal="center" vertical="center"/>
    </xf>
    <xf numFmtId="4" fontId="4" fillId="5" borderId="7" xfId="0" applyNumberFormat="1" applyFont="1" applyFill="1" applyBorder="1" applyAlignment="1">
      <alignment vertical="center"/>
    </xf>
    <xf numFmtId="0" fontId="0" fillId="5" borderId="8" xfId="0" applyFont="1" applyFill="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23" fillId="5" borderId="0" xfId="0" applyFont="1" applyFill="1" applyAlignment="1">
      <alignment horizontal="left" vertical="center"/>
    </xf>
    <xf numFmtId="0" fontId="23" fillId="5" borderId="0" xfId="0" applyFont="1" applyFill="1" applyAlignment="1">
      <alignment horizontal="right" vertical="center"/>
    </xf>
    <xf numFmtId="0" fontId="32" fillId="0" borderId="0" xfId="0" applyFont="1" applyAlignment="1">
      <alignment horizontal="left" vertical="center"/>
    </xf>
    <xf numFmtId="0" fontId="6" fillId="0" borderId="3" xfId="0" applyFont="1" applyBorder="1" applyAlignment="1">
      <alignment vertical="center"/>
    </xf>
    <xf numFmtId="0" fontId="6" fillId="0" borderId="20" xfId="0" applyFont="1" applyBorder="1" applyAlignment="1">
      <alignment horizontal="left" vertical="center"/>
    </xf>
    <xf numFmtId="0" fontId="6" fillId="0" borderId="20" xfId="0" applyFont="1" applyBorder="1" applyAlignment="1">
      <alignment vertical="center"/>
    </xf>
    <xf numFmtId="4" fontId="6" fillId="0" borderId="20" xfId="0" applyNumberFormat="1" applyFont="1" applyBorder="1" applyAlignment="1">
      <alignment vertical="center"/>
    </xf>
    <xf numFmtId="0" fontId="7" fillId="0" borderId="3" xfId="0" applyFont="1" applyBorder="1" applyAlignment="1">
      <alignment vertical="center"/>
    </xf>
    <xf numFmtId="0" fontId="7" fillId="0" borderId="20" xfId="0" applyFont="1" applyBorder="1" applyAlignment="1">
      <alignment horizontal="left" vertical="center"/>
    </xf>
    <xf numFmtId="0" fontId="7" fillId="0" borderId="20" xfId="0" applyFont="1" applyBorder="1" applyAlignment="1">
      <alignment vertical="center"/>
    </xf>
    <xf numFmtId="4" fontId="7" fillId="0" borderId="20" xfId="0" applyNumberFormat="1"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lignment horizontal="center" vertical="center" wrapText="1"/>
    </xf>
    <xf numFmtId="0" fontId="23" fillId="5" borderId="16" xfId="0" applyFont="1" applyFill="1" applyBorder="1" applyAlignment="1">
      <alignment horizontal="center" vertical="center" wrapText="1"/>
    </xf>
    <xf numFmtId="0" fontId="23" fillId="5" borderId="17" xfId="0" applyFont="1" applyFill="1" applyBorder="1" applyAlignment="1">
      <alignment horizontal="center" vertical="center" wrapText="1"/>
    </xf>
    <xf numFmtId="0" fontId="23" fillId="5" borderId="18" xfId="0" applyFont="1" applyFill="1" applyBorder="1" applyAlignment="1">
      <alignment horizontal="center" vertical="center" wrapText="1"/>
    </xf>
    <xf numFmtId="0" fontId="0" fillId="0" borderId="3" xfId="0" applyBorder="1" applyAlignment="1">
      <alignment horizontal="center" vertical="center" wrapText="1"/>
    </xf>
    <xf numFmtId="4" fontId="25" fillId="0" borderId="0" xfId="0" applyNumberFormat="1" applyFont="1" applyAlignment="1"/>
    <xf numFmtId="166" fontId="33" fillId="0" borderId="12" xfId="0" applyNumberFormat="1" applyFont="1" applyBorder="1" applyAlignment="1"/>
    <xf numFmtId="166" fontId="33" fillId="0" borderId="13" xfId="0" applyNumberFormat="1" applyFont="1" applyBorder="1" applyAlignment="1"/>
    <xf numFmtId="4" fontId="34" fillId="0" borderId="0" xfId="0" applyNumberFormat="1" applyFont="1" applyAlignment="1">
      <alignment vertical="center"/>
    </xf>
    <xf numFmtId="0" fontId="8" fillId="0" borderId="3" xfId="0" applyFont="1" applyBorder="1" applyAlignment="1"/>
    <xf numFmtId="0" fontId="8" fillId="0" borderId="0" xfId="0" applyFont="1" applyAlignment="1">
      <alignment horizontal="left"/>
    </xf>
    <xf numFmtId="0" fontId="6" fillId="0" borderId="0" xfId="0" applyFont="1" applyAlignment="1">
      <alignment horizontal="left"/>
    </xf>
    <xf numFmtId="0" fontId="8" fillId="0" borderId="0" xfId="0" applyFont="1" applyAlignment="1" applyProtection="1">
      <protection locked="0"/>
    </xf>
    <xf numFmtId="4" fontId="6" fillId="0" borderId="0" xfId="0" applyNumberFormat="1" applyFont="1" applyAlignment="1"/>
    <xf numFmtId="0" fontId="8" fillId="0" borderId="14" xfId="0" applyFont="1" applyBorder="1" applyAlignment="1"/>
    <xf numFmtId="0" fontId="8" fillId="0" borderId="0" xfId="0" applyFont="1" applyBorder="1" applyAlignment="1"/>
    <xf numFmtId="166" fontId="8" fillId="0" borderId="0" xfId="0" applyNumberFormat="1" applyFont="1" applyBorder="1" applyAlignment="1"/>
    <xf numFmtId="166" fontId="8" fillId="0" borderId="15" xfId="0" applyNumberFormat="1" applyFont="1" applyBorder="1" applyAlignment="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applyAlignment="1"/>
    <xf numFmtId="0" fontId="0" fillId="0" borderId="3" xfId="0" applyFont="1" applyBorder="1" applyAlignment="1" applyProtection="1">
      <alignment vertical="center"/>
      <protection locked="0"/>
    </xf>
    <xf numFmtId="0" fontId="23" fillId="0" borderId="22" xfId="0" applyFont="1" applyBorder="1" applyAlignment="1" applyProtection="1">
      <alignment horizontal="center" vertical="center"/>
      <protection locked="0"/>
    </xf>
    <xf numFmtId="49" fontId="23" fillId="0" borderId="22" xfId="0" applyNumberFormat="1" applyFont="1" applyBorder="1" applyAlignment="1" applyProtection="1">
      <alignment horizontal="left" vertical="center" wrapText="1"/>
      <protection locked="0"/>
    </xf>
    <xf numFmtId="0" fontId="23" fillId="0" borderId="22" xfId="0" applyFont="1" applyBorder="1" applyAlignment="1" applyProtection="1">
      <alignment horizontal="left" vertical="center" wrapText="1"/>
      <protection locked="0"/>
    </xf>
    <xf numFmtId="0" fontId="23" fillId="0" borderId="22" xfId="0" applyFont="1" applyBorder="1" applyAlignment="1" applyProtection="1">
      <alignment horizontal="center" vertical="center" wrapText="1"/>
      <protection locked="0"/>
    </xf>
    <xf numFmtId="167" fontId="23" fillId="0" borderId="22" xfId="0" applyNumberFormat="1" applyFont="1" applyBorder="1" applyAlignment="1" applyProtection="1">
      <alignment vertical="center"/>
      <protection locked="0"/>
    </xf>
    <xf numFmtId="4" fontId="23" fillId="3" borderId="22" xfId="0" applyNumberFormat="1" applyFont="1" applyFill="1" applyBorder="1" applyAlignment="1" applyProtection="1">
      <alignment vertical="center"/>
      <protection locked="0"/>
    </xf>
    <xf numFmtId="4" fontId="23" fillId="0" borderId="22" xfId="0" applyNumberFormat="1" applyFont="1" applyBorder="1" applyAlignment="1" applyProtection="1">
      <alignment vertical="center"/>
      <protection locked="0"/>
    </xf>
    <xf numFmtId="0" fontId="24" fillId="3" borderId="14" xfId="0" applyFont="1" applyFill="1" applyBorder="1" applyAlignment="1" applyProtection="1">
      <alignment horizontal="left" vertical="center"/>
      <protection locked="0"/>
    </xf>
    <xf numFmtId="0" fontId="24" fillId="0" borderId="0" xfId="0" applyFont="1" applyBorder="1" applyAlignment="1">
      <alignment horizontal="center" vertical="center"/>
    </xf>
    <xf numFmtId="166" fontId="24" fillId="0" borderId="0" xfId="0" applyNumberFormat="1" applyFont="1" applyBorder="1" applyAlignment="1">
      <alignment vertical="center"/>
    </xf>
    <xf numFmtId="166" fontId="24" fillId="0" borderId="15" xfId="0" applyNumberFormat="1" applyFont="1" applyBorder="1" applyAlignment="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5" fillId="0" borderId="0" xfId="0" applyFont="1" applyAlignment="1">
      <alignment horizontal="left" vertical="center"/>
    </xf>
    <xf numFmtId="0" fontId="36" fillId="0" borderId="0" xfId="0" applyFont="1" applyAlignment="1">
      <alignment horizontal="left" vertical="center" wrapText="1"/>
    </xf>
    <xf numFmtId="0" fontId="0" fillId="0" borderId="0" xfId="0" applyFont="1" applyAlignment="1" applyProtection="1">
      <alignment vertical="center"/>
      <protection locked="0"/>
    </xf>
    <xf numFmtId="0" fontId="0" fillId="0" borderId="14" xfId="0" applyFont="1" applyBorder="1" applyAlignment="1">
      <alignment vertical="center"/>
    </xf>
    <xf numFmtId="0" fontId="0" fillId="0" borderId="0" xfId="0" applyBorder="1" applyAlignment="1">
      <alignment vertical="center"/>
    </xf>
    <xf numFmtId="0" fontId="37" fillId="0" borderId="0" xfId="0" applyFont="1" applyAlignment="1">
      <alignment horizontal="left" vertical="center"/>
    </xf>
    <xf numFmtId="0" fontId="38" fillId="0" borderId="0" xfId="1" applyFont="1" applyAlignment="1">
      <alignment vertical="center" wrapText="1"/>
    </xf>
    <xf numFmtId="0" fontId="39" fillId="0" borderId="0" xfId="0" applyFont="1" applyAlignment="1">
      <alignment vertical="center" wrapText="1"/>
    </xf>
    <xf numFmtId="0" fontId="9" fillId="0" borderId="3" xfId="0" applyFont="1" applyBorder="1" applyAlignment="1">
      <alignment vertical="center"/>
    </xf>
    <xf numFmtId="0" fontId="9" fillId="0" borderId="0" xfId="0" applyFont="1" applyAlignment="1">
      <alignment horizontal="left" vertical="center"/>
    </xf>
    <xf numFmtId="0" fontId="9" fillId="0" borderId="0" xfId="0" applyFont="1" applyAlignment="1">
      <alignment horizontal="left" vertical="center" wrapText="1"/>
    </xf>
    <xf numFmtId="167" fontId="9" fillId="0" borderId="0" xfId="0" applyNumberFormat="1" applyFont="1" applyAlignment="1">
      <alignment vertical="center"/>
    </xf>
    <xf numFmtId="0" fontId="9" fillId="0" borderId="0" xfId="0" applyFont="1" applyAlignment="1" applyProtection="1">
      <alignment vertical="center"/>
      <protection locked="0"/>
    </xf>
    <xf numFmtId="0" fontId="9" fillId="0" borderId="14" xfId="0" applyFont="1" applyBorder="1" applyAlignment="1">
      <alignment vertical="center"/>
    </xf>
    <xf numFmtId="0" fontId="9" fillId="0" borderId="0" xfId="0" applyFont="1" applyBorder="1" applyAlignment="1">
      <alignment vertical="center"/>
    </xf>
    <xf numFmtId="0" fontId="9" fillId="0" borderId="15" xfId="0" applyFont="1" applyBorder="1" applyAlignment="1">
      <alignment vertical="center"/>
    </xf>
    <xf numFmtId="0" fontId="10" fillId="0" borderId="3"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167" fontId="10" fillId="0" borderId="0" xfId="0" applyNumberFormat="1" applyFont="1" applyAlignment="1">
      <alignment vertical="center"/>
    </xf>
    <xf numFmtId="0" fontId="10" fillId="0" borderId="0" xfId="0" applyFont="1" applyAlignment="1" applyProtection="1">
      <alignment vertical="center"/>
      <protection locked="0"/>
    </xf>
    <xf numFmtId="0" fontId="10" fillId="0" borderId="14" xfId="0" applyFont="1" applyBorder="1" applyAlignment="1">
      <alignment vertical="center"/>
    </xf>
    <xf numFmtId="0" fontId="10" fillId="0" borderId="0" xfId="0" applyFont="1" applyBorder="1" applyAlignment="1">
      <alignment vertical="center"/>
    </xf>
    <xf numFmtId="0" fontId="10" fillId="0" borderId="15" xfId="0" applyFont="1" applyBorder="1" applyAlignment="1">
      <alignment vertical="center"/>
    </xf>
    <xf numFmtId="0" fontId="40" fillId="0" borderId="22" xfId="0" applyFont="1" applyBorder="1" applyAlignment="1" applyProtection="1">
      <alignment horizontal="center" vertical="center"/>
      <protection locked="0"/>
    </xf>
    <xf numFmtId="49" fontId="40" fillId="0" borderId="22" xfId="0" applyNumberFormat="1" applyFont="1" applyBorder="1" applyAlignment="1" applyProtection="1">
      <alignment horizontal="left" vertical="center" wrapText="1"/>
      <protection locked="0"/>
    </xf>
    <xf numFmtId="0" fontId="40" fillId="0" borderId="22" xfId="0" applyFont="1" applyBorder="1" applyAlignment="1" applyProtection="1">
      <alignment horizontal="left" vertical="center" wrapText="1"/>
      <protection locked="0"/>
    </xf>
    <xf numFmtId="0" fontId="40" fillId="0" borderId="22" xfId="0" applyFont="1" applyBorder="1" applyAlignment="1" applyProtection="1">
      <alignment horizontal="center" vertical="center" wrapText="1"/>
      <protection locked="0"/>
    </xf>
    <xf numFmtId="167" fontId="40" fillId="0" borderId="22" xfId="0" applyNumberFormat="1" applyFont="1" applyBorder="1" applyAlignment="1" applyProtection="1">
      <alignment vertical="center"/>
      <protection locked="0"/>
    </xf>
    <xf numFmtId="4" fontId="40" fillId="3" borderId="22" xfId="0" applyNumberFormat="1" applyFont="1" applyFill="1" applyBorder="1" applyAlignment="1" applyProtection="1">
      <alignment vertical="center"/>
      <protection locked="0"/>
    </xf>
    <xf numFmtId="4" fontId="40" fillId="0" borderId="22" xfId="0" applyNumberFormat="1" applyFont="1" applyBorder="1" applyAlignment="1" applyProtection="1">
      <alignment vertical="center"/>
      <protection locked="0"/>
    </xf>
    <xf numFmtId="0" fontId="41" fillId="0" borderId="3" xfId="0" applyFont="1" applyBorder="1" applyAlignment="1">
      <alignment vertical="center"/>
    </xf>
    <xf numFmtId="0" fontId="40" fillId="3" borderId="14" xfId="0" applyFont="1" applyFill="1" applyBorder="1" applyAlignment="1" applyProtection="1">
      <alignment horizontal="left" vertical="center"/>
      <protection locked="0"/>
    </xf>
    <xf numFmtId="0" fontId="40" fillId="0" borderId="0" xfId="0" applyFont="1" applyBorder="1" applyAlignment="1">
      <alignment horizontal="center" vertical="center"/>
    </xf>
    <xf numFmtId="0" fontId="11" fillId="0" borderId="3" xfId="0" applyFont="1" applyBorder="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0" fontId="11" fillId="0" borderId="0" xfId="0" applyFont="1" applyAlignment="1" applyProtection="1">
      <alignment vertical="center"/>
      <protection locked="0"/>
    </xf>
    <xf numFmtId="0" fontId="11" fillId="0" borderId="14" xfId="0" applyFont="1" applyBorder="1" applyAlignment="1">
      <alignment vertical="center"/>
    </xf>
    <xf numFmtId="0" fontId="11" fillId="0" borderId="0" xfId="0" applyFont="1" applyBorder="1" applyAlignment="1">
      <alignment vertical="center"/>
    </xf>
    <xf numFmtId="0" fontId="11" fillId="0" borderId="15" xfId="0" applyFont="1" applyBorder="1" applyAlignment="1">
      <alignment vertical="center"/>
    </xf>
    <xf numFmtId="0" fontId="12" fillId="0" borderId="3" xfId="0" applyFont="1" applyBorder="1" applyAlignment="1">
      <alignment vertical="center"/>
    </xf>
    <xf numFmtId="0" fontId="12" fillId="0" borderId="0" xfId="0" applyFont="1" applyAlignment="1">
      <alignment horizontal="left" vertical="center"/>
    </xf>
    <xf numFmtId="0" fontId="12" fillId="0" borderId="0" xfId="0" applyFont="1" applyAlignment="1">
      <alignment horizontal="left" vertical="center" wrapText="1"/>
    </xf>
    <xf numFmtId="167" fontId="12" fillId="0" borderId="0" xfId="0" applyNumberFormat="1" applyFont="1" applyAlignment="1">
      <alignment vertical="center"/>
    </xf>
    <xf numFmtId="0" fontId="12" fillId="0" borderId="0" xfId="0" applyFont="1" applyAlignment="1" applyProtection="1">
      <alignment vertical="center"/>
      <protection locked="0"/>
    </xf>
    <xf numFmtId="0" fontId="12" fillId="0" borderId="14" xfId="0" applyFont="1" applyBorder="1" applyAlignment="1">
      <alignment vertical="center"/>
    </xf>
    <xf numFmtId="0" fontId="12" fillId="0" borderId="0" xfId="0" applyFont="1" applyBorder="1" applyAlignment="1">
      <alignment vertical="center"/>
    </xf>
    <xf numFmtId="0" fontId="12" fillId="0" borderId="15" xfId="0" applyFont="1" applyBorder="1" applyAlignment="1">
      <alignment vertical="center"/>
    </xf>
    <xf numFmtId="0" fontId="0" fillId="0" borderId="19" xfId="0" applyFont="1" applyBorder="1" applyAlignment="1">
      <alignment vertical="center"/>
    </xf>
    <xf numFmtId="0" fontId="0" fillId="0" borderId="20" xfId="0" applyBorder="1" applyAlignment="1">
      <alignment vertical="center"/>
    </xf>
    <xf numFmtId="0" fontId="0" fillId="0" borderId="20" xfId="0" applyFont="1" applyBorder="1" applyAlignment="1">
      <alignment vertical="center"/>
    </xf>
    <xf numFmtId="0" fontId="0" fillId="0" borderId="21" xfId="0" applyFont="1" applyBorder="1" applyAlignment="1">
      <alignment vertical="center"/>
    </xf>
    <xf numFmtId="0" fontId="9" fillId="0" borderId="19" xfId="0" applyFont="1" applyBorder="1" applyAlignment="1">
      <alignment vertical="center"/>
    </xf>
    <xf numFmtId="0" fontId="9" fillId="0" borderId="20" xfId="0" applyFont="1" applyBorder="1" applyAlignment="1">
      <alignment vertical="center"/>
    </xf>
    <xf numFmtId="0" fontId="9" fillId="0" borderId="21" xfId="0" applyFont="1" applyBorder="1" applyAlignment="1">
      <alignment vertical="center"/>
    </xf>
    <xf numFmtId="0" fontId="42" fillId="0" borderId="0" xfId="0" applyFont="1" applyAlignment="1">
      <alignment horizontal="left" vertical="center"/>
    </xf>
    <xf numFmtId="0" fontId="4" fillId="0" borderId="0" xfId="0" applyFont="1" applyAlignment="1">
      <alignment horizontal="left" vertical="center" wrapText="1"/>
    </xf>
    <xf numFmtId="0" fontId="43" fillId="0" borderId="16" xfId="0" applyFont="1" applyBorder="1" applyAlignment="1">
      <alignment horizontal="left" vertical="center" wrapText="1"/>
    </xf>
    <xf numFmtId="0" fontId="43" fillId="0" borderId="22" xfId="0" applyFont="1" applyBorder="1" applyAlignment="1">
      <alignment horizontal="left" vertical="center" wrapText="1"/>
    </xf>
    <xf numFmtId="0" fontId="43" fillId="0" borderId="22" xfId="0" applyFont="1" applyBorder="1" applyAlignment="1">
      <alignment horizontal="left" vertical="center"/>
    </xf>
    <xf numFmtId="167" fontId="43" fillId="0" borderId="18" xfId="0" applyNumberFormat="1" applyFont="1" applyBorder="1" applyAlignment="1">
      <alignment vertical="center"/>
    </xf>
    <xf numFmtId="0" fontId="0" fillId="0" borderId="0" xfId="0" applyFont="1" applyAlignment="1">
      <alignment horizontal="left" vertical="center" wrapText="1"/>
    </xf>
    <xf numFmtId="167" fontId="0" fillId="0" borderId="0" xfId="0" applyNumberFormat="1" applyFont="1" applyAlignment="1">
      <alignment vertical="center"/>
    </xf>
    <xf numFmtId="0" fontId="23" fillId="5" borderId="6" xfId="0" applyFont="1" applyFill="1" applyBorder="1" applyAlignment="1">
      <alignment horizontal="center" vertical="center"/>
    </xf>
    <xf numFmtId="0" fontId="23" fillId="5" borderId="7" xfId="0" applyFont="1" applyFill="1" applyBorder="1" applyAlignment="1">
      <alignment horizontal="left" vertical="center"/>
    </xf>
    <xf numFmtId="0" fontId="28" fillId="0" borderId="0" xfId="0" applyFont="1" applyAlignment="1">
      <alignment horizontal="left" vertical="center" wrapText="1"/>
    </xf>
    <xf numFmtId="0" fontId="23" fillId="5" borderId="7" xfId="0" applyFont="1" applyFill="1" applyBorder="1" applyAlignment="1">
      <alignment horizontal="center" vertical="center"/>
    </xf>
    <xf numFmtId="0" fontId="3" fillId="0" borderId="0" xfId="0" applyFont="1" applyAlignment="1">
      <alignment horizontal="left" vertical="center" wrapText="1"/>
    </xf>
    <xf numFmtId="0" fontId="3" fillId="0" borderId="0" xfId="0" applyFont="1" applyAlignment="1">
      <alignment vertical="center"/>
    </xf>
    <xf numFmtId="4" fontId="25" fillId="0" borderId="0" xfId="0" applyNumberFormat="1" applyFont="1" applyAlignment="1">
      <alignment horizontal="right" vertical="center"/>
    </xf>
    <xf numFmtId="0" fontId="17" fillId="0" borderId="0" xfId="0" applyFont="1" applyAlignment="1">
      <alignment horizontal="left" vertical="top" wrapText="1"/>
    </xf>
    <xf numFmtId="0" fontId="17" fillId="0" borderId="0" xfId="0" applyFont="1" applyAlignment="1">
      <alignment horizontal="left" vertical="center"/>
    </xf>
    <xf numFmtId="0" fontId="19" fillId="0" borderId="0" xfId="0" applyFont="1" applyAlignment="1">
      <alignment horizontal="left" vertical="center"/>
    </xf>
    <xf numFmtId="0" fontId="2" fillId="0" borderId="0" xfId="0" applyFont="1" applyAlignment="1">
      <alignment horizontal="left" vertical="center"/>
    </xf>
    <xf numFmtId="0" fontId="0" fillId="0" borderId="0" xfId="0"/>
    <xf numFmtId="0" fontId="3" fillId="0" borderId="0" xfId="0" applyFont="1" applyAlignment="1">
      <alignment horizontal="left" vertical="top" wrapText="1"/>
    </xf>
    <xf numFmtId="49" fontId="2" fillId="3"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4" fontId="18" fillId="0" borderId="5" xfId="0" applyNumberFormat="1" applyFont="1" applyBorder="1" applyAlignment="1">
      <alignment vertical="center"/>
    </xf>
    <xf numFmtId="0" fontId="0" fillId="0" borderId="5" xfId="0" applyFont="1" applyBorder="1" applyAlignment="1">
      <alignment vertical="center"/>
    </xf>
    <xf numFmtId="0" fontId="1" fillId="0" borderId="0" xfId="0" applyFont="1" applyAlignment="1">
      <alignment horizontal="right" vertical="center"/>
    </xf>
    <xf numFmtId="4" fontId="19" fillId="0" borderId="0" xfId="0" applyNumberFormat="1" applyFont="1" applyAlignment="1">
      <alignment vertical="center"/>
    </xf>
    <xf numFmtId="0" fontId="1" fillId="0" borderId="0" xfId="0" applyFont="1" applyAlignment="1">
      <alignment vertical="center"/>
    </xf>
    <xf numFmtId="164" fontId="1" fillId="0" borderId="0" xfId="0" applyNumberFormat="1" applyFont="1" applyAlignment="1">
      <alignment horizontal="left" vertical="center"/>
    </xf>
    <xf numFmtId="4" fontId="4" fillId="4" borderId="7" xfId="0" applyNumberFormat="1" applyFont="1" applyFill="1" applyBorder="1" applyAlignment="1">
      <alignment vertical="center"/>
    </xf>
    <xf numFmtId="0" fontId="0" fillId="4" borderId="7" xfId="0" applyFont="1" applyFill="1" applyBorder="1" applyAlignment="1">
      <alignment vertical="center"/>
    </xf>
    <xf numFmtId="0" fontId="0" fillId="4" borderId="8" xfId="0" applyFont="1" applyFill="1" applyBorder="1" applyAlignment="1">
      <alignment vertical="center"/>
    </xf>
    <xf numFmtId="0" fontId="4" fillId="4" borderId="7" xfId="0" applyFont="1" applyFill="1" applyBorder="1" applyAlignment="1">
      <alignment horizontal="left" vertical="center"/>
    </xf>
    <xf numFmtId="0" fontId="14" fillId="2" borderId="0" xfId="0" applyFont="1" applyFill="1" applyAlignment="1">
      <alignment horizontal="center" vertical="center"/>
    </xf>
    <xf numFmtId="4" fontId="29" fillId="0" borderId="0" xfId="0" applyNumberFormat="1" applyFont="1" applyAlignment="1">
      <alignment vertical="center"/>
    </xf>
    <xf numFmtId="0" fontId="29" fillId="0" borderId="0" xfId="0" applyFont="1" applyAlignment="1">
      <alignment vertical="center"/>
    </xf>
    <xf numFmtId="0" fontId="23" fillId="5" borderId="7" xfId="0" applyFont="1" applyFill="1" applyBorder="1" applyAlignment="1">
      <alignment horizontal="righ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0" fontId="23" fillId="5" borderId="8" xfId="0" applyFont="1" applyFill="1" applyBorder="1" applyAlignment="1">
      <alignment horizontal="left" vertical="center"/>
    </xf>
    <xf numFmtId="0" fontId="21" fillId="0" borderId="11" xfId="0" applyFont="1" applyBorder="1" applyAlignment="1">
      <alignment horizontal="center" vertical="center"/>
    </xf>
    <xf numFmtId="0" fontId="21" fillId="0" borderId="12" xfId="0" applyFont="1" applyBorder="1" applyAlignment="1">
      <alignment horizontal="left" vertical="center"/>
    </xf>
    <xf numFmtId="0" fontId="22" fillId="0" borderId="14" xfId="0" applyFont="1" applyBorder="1" applyAlignment="1">
      <alignment horizontal="left" vertical="center"/>
    </xf>
    <xf numFmtId="0" fontId="22" fillId="0" borderId="0" xfId="0" applyFont="1" applyBorder="1" applyAlignment="1">
      <alignment horizontal="left" vertical="center"/>
    </xf>
    <xf numFmtId="4" fontId="25" fillId="0" borderId="0" xfId="0" applyNumberFormat="1" applyFont="1" applyAlignment="1">
      <alignment vertical="center"/>
    </xf>
    <xf numFmtId="0" fontId="1" fillId="0" borderId="0" xfId="0" applyFont="1" applyAlignment="1">
      <alignment horizontal="left" vertical="center" wrapText="1"/>
    </xf>
    <xf numFmtId="0" fontId="1" fillId="0" borderId="0" xfId="0" applyFont="1" applyAlignment="1">
      <alignment horizontal="left" vertical="center"/>
    </xf>
    <xf numFmtId="0" fontId="0" fillId="0" borderId="0" xfId="0" applyFont="1" applyAlignment="1">
      <alignment vertical="center"/>
    </xf>
    <xf numFmtId="0" fontId="2" fillId="3" borderId="0" xfId="0" applyFont="1" applyFill="1" applyAlignment="1" applyProtection="1">
      <alignment horizontal="left" vertical="center"/>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0.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9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A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B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C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D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E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F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7.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1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5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7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8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8" Type="http://schemas.openxmlformats.org/officeDocument/2006/relationships/hyperlink" Target="https://podminky.urs.cz/item/CS_URS_2022_01/112251105" TargetMode="External"/><Relationship Id="rId13" Type="http://schemas.openxmlformats.org/officeDocument/2006/relationships/hyperlink" Target="https://podminky.urs.cz/item/CS_URS_2022_01/162201501" TargetMode="External"/><Relationship Id="rId18" Type="http://schemas.openxmlformats.org/officeDocument/2006/relationships/hyperlink" Target="https://podminky.urs.cz/item/CS_URS_2022_01/162201512" TargetMode="External"/><Relationship Id="rId26" Type="http://schemas.openxmlformats.org/officeDocument/2006/relationships/hyperlink" Target="https://podminky.urs.cz/item/CS_URS_2022_01/162301937" TargetMode="External"/><Relationship Id="rId39" Type="http://schemas.openxmlformats.org/officeDocument/2006/relationships/hyperlink" Target="https://podminky.urs.cz/item/CS_URS_2022_01/181451131" TargetMode="External"/><Relationship Id="rId3" Type="http://schemas.openxmlformats.org/officeDocument/2006/relationships/hyperlink" Target="https://podminky.urs.cz/item/CS_URS_2022_01/112101103" TargetMode="External"/><Relationship Id="rId21" Type="http://schemas.openxmlformats.org/officeDocument/2006/relationships/hyperlink" Target="https://podminky.urs.cz/item/CS_URS_2022_01/162201521" TargetMode="External"/><Relationship Id="rId34" Type="http://schemas.openxmlformats.org/officeDocument/2006/relationships/hyperlink" Target="https://podminky.urs.cz/item/CS_URS_2022_01/162301977" TargetMode="External"/><Relationship Id="rId42" Type="http://schemas.openxmlformats.org/officeDocument/2006/relationships/hyperlink" Target="https://podminky.urs.cz/item/CS_URS_2022_01/184215132" TargetMode="External"/><Relationship Id="rId47" Type="http://schemas.openxmlformats.org/officeDocument/2006/relationships/hyperlink" Target="https://podminky.urs.cz/item/CS_URS_2022_01/998225111" TargetMode="External"/><Relationship Id="rId7" Type="http://schemas.openxmlformats.org/officeDocument/2006/relationships/hyperlink" Target="https://podminky.urs.cz/item/CS_URS_2022_01/112251103" TargetMode="External"/><Relationship Id="rId12" Type="http://schemas.openxmlformats.org/officeDocument/2006/relationships/hyperlink" Target="https://podminky.urs.cz/item/CS_URS_2022_01/162201500" TargetMode="External"/><Relationship Id="rId17" Type="http://schemas.openxmlformats.org/officeDocument/2006/relationships/hyperlink" Target="https://podminky.urs.cz/item/CS_URS_2022_01/162201511" TargetMode="External"/><Relationship Id="rId25" Type="http://schemas.openxmlformats.org/officeDocument/2006/relationships/hyperlink" Target="https://podminky.urs.cz/item/CS_URS_2022_01/162301936" TargetMode="External"/><Relationship Id="rId33" Type="http://schemas.openxmlformats.org/officeDocument/2006/relationships/hyperlink" Target="https://podminky.urs.cz/item/CS_URS_2022_01/162301976" TargetMode="External"/><Relationship Id="rId38" Type="http://schemas.openxmlformats.org/officeDocument/2006/relationships/hyperlink" Target="https://podminky.urs.cz/item/CS_URS_2022_01/174251207" TargetMode="External"/><Relationship Id="rId46" Type="http://schemas.openxmlformats.org/officeDocument/2006/relationships/hyperlink" Target="https://podminky.urs.cz/item/CS_URS_2022_01/185851129" TargetMode="External"/><Relationship Id="rId2" Type="http://schemas.openxmlformats.org/officeDocument/2006/relationships/hyperlink" Target="https://podminky.urs.cz/item/CS_URS_2022_01/111251101" TargetMode="External"/><Relationship Id="rId16" Type="http://schemas.openxmlformats.org/officeDocument/2006/relationships/hyperlink" Target="https://podminky.urs.cz/item/CS_URS_2022_01/162201510" TargetMode="External"/><Relationship Id="rId20" Type="http://schemas.openxmlformats.org/officeDocument/2006/relationships/hyperlink" Target="https://podminky.urs.cz/item/CS_URS_2022_01/162201520" TargetMode="External"/><Relationship Id="rId29" Type="http://schemas.openxmlformats.org/officeDocument/2006/relationships/hyperlink" Target="https://podminky.urs.cz/item/CS_URS_2022_01/162301956" TargetMode="External"/><Relationship Id="rId41" Type="http://schemas.openxmlformats.org/officeDocument/2006/relationships/hyperlink" Target="https://podminky.urs.cz/item/CS_URS_2022_01/184102115" TargetMode="External"/><Relationship Id="rId1" Type="http://schemas.openxmlformats.org/officeDocument/2006/relationships/hyperlink" Target="https://podminky.urs.cz/item/CS_URS_2022_01/111151121" TargetMode="External"/><Relationship Id="rId6" Type="http://schemas.openxmlformats.org/officeDocument/2006/relationships/hyperlink" Target="https://podminky.urs.cz/item/CS_URS_2022_01/112101107" TargetMode="External"/><Relationship Id="rId11" Type="http://schemas.openxmlformats.org/officeDocument/2006/relationships/hyperlink" Target="https://podminky.urs.cz/item/CS_URS_2022_01/162201403" TargetMode="External"/><Relationship Id="rId24" Type="http://schemas.openxmlformats.org/officeDocument/2006/relationships/hyperlink" Target="https://podminky.urs.cz/item/CS_URS_2022_01/162301935" TargetMode="External"/><Relationship Id="rId32" Type="http://schemas.openxmlformats.org/officeDocument/2006/relationships/hyperlink" Target="https://podminky.urs.cz/item/CS_URS_2022_01/162301975" TargetMode="External"/><Relationship Id="rId37" Type="http://schemas.openxmlformats.org/officeDocument/2006/relationships/hyperlink" Target="https://podminky.urs.cz/item/CS_URS_2022_01/174251206" TargetMode="External"/><Relationship Id="rId40" Type="http://schemas.openxmlformats.org/officeDocument/2006/relationships/hyperlink" Target="https://podminky.urs.cz/item/CS_URS_2022_01/183151118" TargetMode="External"/><Relationship Id="rId45" Type="http://schemas.openxmlformats.org/officeDocument/2006/relationships/hyperlink" Target="https://podminky.urs.cz/item/CS_URS_2022_01/185851121" TargetMode="External"/><Relationship Id="rId5" Type="http://schemas.openxmlformats.org/officeDocument/2006/relationships/hyperlink" Target="https://podminky.urs.cz/item/CS_URS_2022_01/112101106" TargetMode="External"/><Relationship Id="rId15" Type="http://schemas.openxmlformats.org/officeDocument/2006/relationships/hyperlink" Target="https://podminky.urs.cz/item/CS_URS_2022_01/162201413" TargetMode="External"/><Relationship Id="rId23" Type="http://schemas.openxmlformats.org/officeDocument/2006/relationships/hyperlink" Target="https://podminky.urs.cz/item/CS_URS_2022_01/162301933" TargetMode="External"/><Relationship Id="rId28" Type="http://schemas.openxmlformats.org/officeDocument/2006/relationships/hyperlink" Target="https://podminky.urs.cz/item/CS_URS_2022_01/162301955" TargetMode="External"/><Relationship Id="rId36" Type="http://schemas.openxmlformats.org/officeDocument/2006/relationships/hyperlink" Target="https://podminky.urs.cz/item/CS_URS_2022_01/174251205" TargetMode="External"/><Relationship Id="rId10" Type="http://schemas.openxmlformats.org/officeDocument/2006/relationships/hyperlink" Target="https://podminky.urs.cz/item/CS_URS_2022_01/112251108" TargetMode="External"/><Relationship Id="rId19" Type="http://schemas.openxmlformats.org/officeDocument/2006/relationships/hyperlink" Target="https://podminky.urs.cz/item/CS_URS_2022_01/162201423" TargetMode="External"/><Relationship Id="rId31" Type="http://schemas.openxmlformats.org/officeDocument/2006/relationships/hyperlink" Target="https://podminky.urs.cz/item/CS_URS_2022_01/162301973" TargetMode="External"/><Relationship Id="rId44" Type="http://schemas.openxmlformats.org/officeDocument/2006/relationships/hyperlink" Target="https://podminky.urs.cz/item/CS_URS_2022_01/184801121" TargetMode="External"/><Relationship Id="rId4" Type="http://schemas.openxmlformats.org/officeDocument/2006/relationships/hyperlink" Target="https://podminky.urs.cz/item/CS_URS_2022_01/112101105" TargetMode="External"/><Relationship Id="rId9" Type="http://schemas.openxmlformats.org/officeDocument/2006/relationships/hyperlink" Target="https://podminky.urs.cz/item/CS_URS_2022_01/112251107" TargetMode="External"/><Relationship Id="rId14" Type="http://schemas.openxmlformats.org/officeDocument/2006/relationships/hyperlink" Target="https://podminky.urs.cz/item/CS_URS_2022_01/162201502" TargetMode="External"/><Relationship Id="rId22" Type="http://schemas.openxmlformats.org/officeDocument/2006/relationships/hyperlink" Target="https://podminky.urs.cz/item/CS_URS_2022_01/162201522" TargetMode="External"/><Relationship Id="rId27" Type="http://schemas.openxmlformats.org/officeDocument/2006/relationships/hyperlink" Target="https://podminky.urs.cz/item/CS_URS_2022_01/162301953" TargetMode="External"/><Relationship Id="rId30" Type="http://schemas.openxmlformats.org/officeDocument/2006/relationships/hyperlink" Target="https://podminky.urs.cz/item/CS_URS_2022_01/162301957" TargetMode="External"/><Relationship Id="rId35" Type="http://schemas.openxmlformats.org/officeDocument/2006/relationships/hyperlink" Target="https://podminky.urs.cz/item/CS_URS_2022_01/174251203" TargetMode="External"/><Relationship Id="rId43" Type="http://schemas.openxmlformats.org/officeDocument/2006/relationships/hyperlink" Target="https://podminky.urs.cz/item/CS_URS_2022_01/184215412" TargetMode="External"/><Relationship Id="rId48"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3" Type="http://schemas.openxmlformats.org/officeDocument/2006/relationships/hyperlink" Target="https://podminky.urs.cz/item/CS_URS_2022_01/936005231" TargetMode="External"/><Relationship Id="rId2" Type="http://schemas.openxmlformats.org/officeDocument/2006/relationships/hyperlink" Target="https://podminky.urs.cz/item/CS_URS_2022_01/936004212" TargetMode="External"/><Relationship Id="rId1" Type="http://schemas.openxmlformats.org/officeDocument/2006/relationships/hyperlink" Target="https://podminky.urs.cz/item/CS_URS_2022_01/936004112" TargetMode="External"/><Relationship Id="rId6" Type="http://schemas.openxmlformats.org/officeDocument/2006/relationships/drawing" Target="../drawings/drawing11.xml"/><Relationship Id="rId5" Type="http://schemas.openxmlformats.org/officeDocument/2006/relationships/hyperlink" Target="https://podminky.urs.cz/item/CS_URS_2022_01/998225111" TargetMode="External"/><Relationship Id="rId4" Type="http://schemas.openxmlformats.org/officeDocument/2006/relationships/hyperlink" Target="https://podminky.urs.cz/item/CS_URS_2022_01/966001113" TargetMode="External"/></Relationships>
</file>

<file path=xl/worksheets/_rels/sheet12.xml.rels><?xml version="1.0" encoding="UTF-8" standalone="yes"?>
<Relationships xmlns="http://schemas.openxmlformats.org/package/2006/relationships"><Relationship Id="rId8" Type="http://schemas.openxmlformats.org/officeDocument/2006/relationships/hyperlink" Target="https://podminky.urs.cz/item/CS_URS_2022_01/162751117" TargetMode="External"/><Relationship Id="rId13" Type="http://schemas.openxmlformats.org/officeDocument/2006/relationships/hyperlink" Target="https://podminky.urs.cz/item/CS_URS_2022_01/564871111" TargetMode="External"/><Relationship Id="rId18" Type="http://schemas.openxmlformats.org/officeDocument/2006/relationships/hyperlink" Target="https://podminky.urs.cz/item/CS_URS_2022_01/596412212" TargetMode="External"/><Relationship Id="rId26" Type="http://schemas.openxmlformats.org/officeDocument/2006/relationships/hyperlink" Target="https://podminky.urs.cz/item/CS_URS_2022_01/916131213" TargetMode="External"/><Relationship Id="rId39" Type="http://schemas.openxmlformats.org/officeDocument/2006/relationships/hyperlink" Target="https://podminky.urs.cz/item/CS_URS_2022_01/997221873" TargetMode="External"/><Relationship Id="rId3" Type="http://schemas.openxmlformats.org/officeDocument/2006/relationships/hyperlink" Target="https://podminky.urs.cz/item/CS_URS_2022_01/113107223" TargetMode="External"/><Relationship Id="rId21" Type="http://schemas.openxmlformats.org/officeDocument/2006/relationships/hyperlink" Target="https://podminky.urs.cz/item/CS_URS_2022_01/899331111" TargetMode="External"/><Relationship Id="rId34" Type="http://schemas.openxmlformats.org/officeDocument/2006/relationships/hyperlink" Target="https://podminky.urs.cz/item/CS_URS_2022_01/997221551" TargetMode="External"/><Relationship Id="rId42" Type="http://schemas.openxmlformats.org/officeDocument/2006/relationships/drawing" Target="../drawings/drawing12.xml"/><Relationship Id="rId7" Type="http://schemas.openxmlformats.org/officeDocument/2006/relationships/hyperlink" Target="https://podminky.urs.cz/item/CS_URS_2022_01/122151102" TargetMode="External"/><Relationship Id="rId12" Type="http://schemas.openxmlformats.org/officeDocument/2006/relationships/hyperlink" Target="https://podminky.urs.cz/item/CS_URS_2022_01/564861111" TargetMode="External"/><Relationship Id="rId17" Type="http://schemas.openxmlformats.org/officeDocument/2006/relationships/hyperlink" Target="https://podminky.urs.cz/item/CS_URS_2022_01/577134121" TargetMode="External"/><Relationship Id="rId25" Type="http://schemas.openxmlformats.org/officeDocument/2006/relationships/hyperlink" Target="https://podminky.urs.cz/item/CS_URS_2022_01/915621111" TargetMode="External"/><Relationship Id="rId33" Type="http://schemas.openxmlformats.org/officeDocument/2006/relationships/hyperlink" Target="https://podminky.urs.cz/item/CS_URS_2022_01/979071122" TargetMode="External"/><Relationship Id="rId38" Type="http://schemas.openxmlformats.org/officeDocument/2006/relationships/hyperlink" Target="https://podminky.urs.cz/item/CS_URS_2022_01/997221861" TargetMode="External"/><Relationship Id="rId2" Type="http://schemas.openxmlformats.org/officeDocument/2006/relationships/hyperlink" Target="https://podminky.urs.cz/item/CS_URS_2022_01/113106162" TargetMode="External"/><Relationship Id="rId16" Type="http://schemas.openxmlformats.org/officeDocument/2006/relationships/hyperlink" Target="https://podminky.urs.cz/item/CS_URS_2022_01/573231108" TargetMode="External"/><Relationship Id="rId20" Type="http://schemas.openxmlformats.org/officeDocument/2006/relationships/hyperlink" Target="https://podminky.urs.cz/item/CS_URS_2022_01/596811222" TargetMode="External"/><Relationship Id="rId29" Type="http://schemas.openxmlformats.org/officeDocument/2006/relationships/hyperlink" Target="https://podminky.urs.cz/item/CS_URS_2022_01/919732211" TargetMode="External"/><Relationship Id="rId41" Type="http://schemas.openxmlformats.org/officeDocument/2006/relationships/hyperlink" Target="https://podminky.urs.cz/item/CS_URS_2022_01/998225111" TargetMode="External"/><Relationship Id="rId1" Type="http://schemas.openxmlformats.org/officeDocument/2006/relationships/hyperlink" Target="https://podminky.urs.cz/item/CS_URS_2022_01/113106121" TargetMode="External"/><Relationship Id="rId6" Type="http://schemas.openxmlformats.org/officeDocument/2006/relationships/hyperlink" Target="https://podminky.urs.cz/item/CS_URS_2022_01/113201112" TargetMode="External"/><Relationship Id="rId11" Type="http://schemas.openxmlformats.org/officeDocument/2006/relationships/hyperlink" Target="https://podminky.urs.cz/item/CS_URS_2022_01/564851111" TargetMode="External"/><Relationship Id="rId24" Type="http://schemas.openxmlformats.org/officeDocument/2006/relationships/hyperlink" Target="https://podminky.urs.cz/item/CS_URS_2022_01/915231112" TargetMode="External"/><Relationship Id="rId32" Type="http://schemas.openxmlformats.org/officeDocument/2006/relationships/hyperlink" Target="https://podminky.urs.cz/item/CS_URS_2022_01/966006211" TargetMode="External"/><Relationship Id="rId37" Type="http://schemas.openxmlformats.org/officeDocument/2006/relationships/hyperlink" Target="https://podminky.urs.cz/item/CS_URS_2022_01/997221569" TargetMode="External"/><Relationship Id="rId40" Type="http://schemas.openxmlformats.org/officeDocument/2006/relationships/hyperlink" Target="https://podminky.urs.cz/item/CS_URS_2022_01/997221875" TargetMode="External"/><Relationship Id="rId5" Type="http://schemas.openxmlformats.org/officeDocument/2006/relationships/hyperlink" Target="https://podminky.urs.cz/item/CS_URS_2022_01/113201111" TargetMode="External"/><Relationship Id="rId15" Type="http://schemas.openxmlformats.org/officeDocument/2006/relationships/hyperlink" Target="https://podminky.urs.cz/item/CS_URS_2022_01/573191111" TargetMode="External"/><Relationship Id="rId23" Type="http://schemas.openxmlformats.org/officeDocument/2006/relationships/hyperlink" Target="https://podminky.urs.cz/item/CS_URS_2022_01/914511111" TargetMode="External"/><Relationship Id="rId28" Type="http://schemas.openxmlformats.org/officeDocument/2006/relationships/hyperlink" Target="https://podminky.urs.cz/item/CS_URS_2022_01/919726123" TargetMode="External"/><Relationship Id="rId36" Type="http://schemas.openxmlformats.org/officeDocument/2006/relationships/hyperlink" Target="https://podminky.urs.cz/item/CS_URS_2022_01/997221561" TargetMode="External"/><Relationship Id="rId10" Type="http://schemas.openxmlformats.org/officeDocument/2006/relationships/hyperlink" Target="https://podminky.urs.cz/item/CS_URS_2022_01/564831111" TargetMode="External"/><Relationship Id="rId19" Type="http://schemas.openxmlformats.org/officeDocument/2006/relationships/hyperlink" Target="https://podminky.urs.cz/item/CS_URS_2022_01/596811121" TargetMode="External"/><Relationship Id="rId31" Type="http://schemas.openxmlformats.org/officeDocument/2006/relationships/hyperlink" Target="https://podminky.urs.cz/item/CS_URS_2022_01/966006132" TargetMode="External"/><Relationship Id="rId4" Type="http://schemas.openxmlformats.org/officeDocument/2006/relationships/hyperlink" Target="https://podminky.urs.cz/item/CS_URS_2022_01/113154264" TargetMode="External"/><Relationship Id="rId9" Type="http://schemas.openxmlformats.org/officeDocument/2006/relationships/hyperlink" Target="https://podminky.urs.cz/item/CS_URS_2022_01/181451131" TargetMode="External"/><Relationship Id="rId14" Type="http://schemas.openxmlformats.org/officeDocument/2006/relationships/hyperlink" Target="https://podminky.urs.cz/item/CS_URS_2022_01/565135121" TargetMode="External"/><Relationship Id="rId22" Type="http://schemas.openxmlformats.org/officeDocument/2006/relationships/hyperlink" Target="https://podminky.urs.cz/item/CS_URS_2022_01/914111111" TargetMode="External"/><Relationship Id="rId27" Type="http://schemas.openxmlformats.org/officeDocument/2006/relationships/hyperlink" Target="https://podminky.urs.cz/item/CS_URS_2022_01/916231213" TargetMode="External"/><Relationship Id="rId30" Type="http://schemas.openxmlformats.org/officeDocument/2006/relationships/hyperlink" Target="https://podminky.urs.cz/item/CS_URS_2022_01/966001211" TargetMode="External"/><Relationship Id="rId35" Type="http://schemas.openxmlformats.org/officeDocument/2006/relationships/hyperlink" Target="https://podminky.urs.cz/item/CS_URS_2022_01/997221559" TargetMode="External"/></Relationships>
</file>

<file path=xl/worksheets/_rels/sheet13.xml.rels><?xml version="1.0" encoding="UTF-8" standalone="yes"?>
<Relationships xmlns="http://schemas.openxmlformats.org/package/2006/relationships"><Relationship Id="rId8" Type="http://schemas.openxmlformats.org/officeDocument/2006/relationships/drawing" Target="../drawings/drawing13.xml"/><Relationship Id="rId3" Type="http://schemas.openxmlformats.org/officeDocument/2006/relationships/hyperlink" Target="https://podminky.urs.cz/item/CS_URS_2022_01/162751119" TargetMode="External"/><Relationship Id="rId7" Type="http://schemas.openxmlformats.org/officeDocument/2006/relationships/hyperlink" Target="https://podminky.urs.cz/item/CS_URS_2022_01/997221873" TargetMode="External"/><Relationship Id="rId2" Type="http://schemas.openxmlformats.org/officeDocument/2006/relationships/hyperlink" Target="https://podminky.urs.cz/item/CS_URS_2022_01/162751117" TargetMode="External"/><Relationship Id="rId1" Type="http://schemas.openxmlformats.org/officeDocument/2006/relationships/hyperlink" Target="https://podminky.urs.cz/item/CS_URS_2022_01/122151102" TargetMode="External"/><Relationship Id="rId6" Type="http://schemas.openxmlformats.org/officeDocument/2006/relationships/hyperlink" Target="https://podminky.urs.cz/item/CS_URS_2022_01/916231213" TargetMode="External"/><Relationship Id="rId5" Type="http://schemas.openxmlformats.org/officeDocument/2006/relationships/hyperlink" Target="https://podminky.urs.cz/item/CS_URS_2022_01/596811221" TargetMode="External"/><Relationship Id="rId4" Type="http://schemas.openxmlformats.org/officeDocument/2006/relationships/hyperlink" Target="https://podminky.urs.cz/item/CS_URS_2022_01/564871111" TargetMode="External"/></Relationships>
</file>

<file path=xl/worksheets/_rels/sheet14.xml.rels><?xml version="1.0" encoding="UTF-8" standalone="yes"?>
<Relationships xmlns="http://schemas.openxmlformats.org/package/2006/relationships"><Relationship Id="rId8" Type="http://schemas.openxmlformats.org/officeDocument/2006/relationships/hyperlink" Target="https://podminky.urs.cz/item/CS_URS_2022_01/871353121" TargetMode="External"/><Relationship Id="rId13" Type="http://schemas.openxmlformats.org/officeDocument/2006/relationships/drawing" Target="../drawings/drawing14.xml"/><Relationship Id="rId3" Type="http://schemas.openxmlformats.org/officeDocument/2006/relationships/hyperlink" Target="https://podminky.urs.cz/item/CS_URS_2022_01/162751119" TargetMode="External"/><Relationship Id="rId7" Type="http://schemas.openxmlformats.org/officeDocument/2006/relationships/hyperlink" Target="https://podminky.urs.cz/item/CS_URS_2022_01/871238111" TargetMode="External"/><Relationship Id="rId12" Type="http://schemas.openxmlformats.org/officeDocument/2006/relationships/hyperlink" Target="https://podminky.urs.cz/item/CS_URS_2022_01/997221873" TargetMode="External"/><Relationship Id="rId2" Type="http://schemas.openxmlformats.org/officeDocument/2006/relationships/hyperlink" Target="https://podminky.urs.cz/item/CS_URS_2022_01/162751117" TargetMode="External"/><Relationship Id="rId1" Type="http://schemas.openxmlformats.org/officeDocument/2006/relationships/hyperlink" Target="https://podminky.urs.cz/item/CS_URS_2022_01/132151253" TargetMode="External"/><Relationship Id="rId6" Type="http://schemas.openxmlformats.org/officeDocument/2006/relationships/hyperlink" Target="https://podminky.urs.cz/item/CS_URS_2022_01/451573111" TargetMode="External"/><Relationship Id="rId11" Type="http://schemas.openxmlformats.org/officeDocument/2006/relationships/hyperlink" Target="https://podminky.urs.cz/item/CS_URS_2022_01/919726122" TargetMode="External"/><Relationship Id="rId5" Type="http://schemas.openxmlformats.org/officeDocument/2006/relationships/hyperlink" Target="https://podminky.urs.cz/item/CS_URS_2022_01/181951112" TargetMode="External"/><Relationship Id="rId10" Type="http://schemas.openxmlformats.org/officeDocument/2006/relationships/hyperlink" Target="https://podminky.urs.cz/item/CS_URS_2022_01/877350310" TargetMode="External"/><Relationship Id="rId4" Type="http://schemas.openxmlformats.org/officeDocument/2006/relationships/hyperlink" Target="https://podminky.urs.cz/item/CS_URS_2022_01/174101101" TargetMode="External"/><Relationship Id="rId9" Type="http://schemas.openxmlformats.org/officeDocument/2006/relationships/hyperlink" Target="https://podminky.urs.cz/item/CS_URS_2022_01/871355231" TargetMode="External"/></Relationships>
</file>

<file path=xl/worksheets/_rels/sheet15.xml.rels><?xml version="1.0" encoding="UTF-8" standalone="yes"?>
<Relationships xmlns="http://schemas.openxmlformats.org/package/2006/relationships"><Relationship Id="rId13" Type="http://schemas.openxmlformats.org/officeDocument/2006/relationships/hyperlink" Target="https://podminky.urs.cz/item/CS_URS_2022_01/162201404" TargetMode="External"/><Relationship Id="rId18" Type="http://schemas.openxmlformats.org/officeDocument/2006/relationships/hyperlink" Target="https://podminky.urs.cz/item/CS_URS_2022_01/162201510" TargetMode="External"/><Relationship Id="rId26" Type="http://schemas.openxmlformats.org/officeDocument/2006/relationships/hyperlink" Target="https://podminky.urs.cz/item/CS_URS_2022_01/162201522" TargetMode="External"/><Relationship Id="rId39" Type="http://schemas.openxmlformats.org/officeDocument/2006/relationships/hyperlink" Target="https://podminky.urs.cz/item/CS_URS_2022_01/162301975" TargetMode="External"/><Relationship Id="rId21" Type="http://schemas.openxmlformats.org/officeDocument/2006/relationships/hyperlink" Target="https://podminky.urs.cz/item/CS_URS_2022_01/162201512" TargetMode="External"/><Relationship Id="rId34" Type="http://schemas.openxmlformats.org/officeDocument/2006/relationships/hyperlink" Target="https://podminky.urs.cz/item/CS_URS_2022_01/162301955" TargetMode="External"/><Relationship Id="rId42" Type="http://schemas.openxmlformats.org/officeDocument/2006/relationships/hyperlink" Target="https://podminky.urs.cz/item/CS_URS_2022_01/174251203" TargetMode="External"/><Relationship Id="rId47" Type="http://schemas.openxmlformats.org/officeDocument/2006/relationships/hyperlink" Target="https://podminky.urs.cz/item/CS_URS_2022_01/181451131" TargetMode="External"/><Relationship Id="rId50" Type="http://schemas.openxmlformats.org/officeDocument/2006/relationships/hyperlink" Target="https://podminky.urs.cz/item/CS_URS_2022_01/184215132" TargetMode="External"/><Relationship Id="rId55" Type="http://schemas.openxmlformats.org/officeDocument/2006/relationships/hyperlink" Target="https://podminky.urs.cz/item/CS_URS_2022_01/998225111" TargetMode="External"/><Relationship Id="rId7" Type="http://schemas.openxmlformats.org/officeDocument/2006/relationships/hyperlink" Target="https://podminky.urs.cz/item/CS_URS_2022_01/112251103" TargetMode="External"/><Relationship Id="rId12" Type="http://schemas.openxmlformats.org/officeDocument/2006/relationships/hyperlink" Target="https://podminky.urs.cz/item/CS_URS_2022_01/162201403" TargetMode="External"/><Relationship Id="rId17" Type="http://schemas.openxmlformats.org/officeDocument/2006/relationships/hyperlink" Target="https://podminky.urs.cz/item/CS_URS_2022_01/162201413" TargetMode="External"/><Relationship Id="rId25" Type="http://schemas.openxmlformats.org/officeDocument/2006/relationships/hyperlink" Target="https://podminky.urs.cz/item/CS_URS_2022_01/162201424" TargetMode="External"/><Relationship Id="rId33" Type="http://schemas.openxmlformats.org/officeDocument/2006/relationships/hyperlink" Target="https://podminky.urs.cz/item/CS_URS_2022_01/162301954" TargetMode="External"/><Relationship Id="rId38" Type="http://schemas.openxmlformats.org/officeDocument/2006/relationships/hyperlink" Target="https://podminky.urs.cz/item/CS_URS_2022_01/162301974" TargetMode="External"/><Relationship Id="rId46" Type="http://schemas.openxmlformats.org/officeDocument/2006/relationships/hyperlink" Target="https://podminky.urs.cz/item/CS_URS_2022_01/174251207" TargetMode="External"/><Relationship Id="rId2" Type="http://schemas.openxmlformats.org/officeDocument/2006/relationships/hyperlink" Target="https://podminky.urs.cz/item/CS_URS_2022_01/112101103" TargetMode="External"/><Relationship Id="rId16" Type="http://schemas.openxmlformats.org/officeDocument/2006/relationships/hyperlink" Target="https://podminky.urs.cz/item/CS_URS_2022_01/162201502" TargetMode="External"/><Relationship Id="rId20" Type="http://schemas.openxmlformats.org/officeDocument/2006/relationships/hyperlink" Target="https://podminky.urs.cz/item/CS_URS_2022_01/162201511" TargetMode="External"/><Relationship Id="rId29" Type="http://schemas.openxmlformats.org/officeDocument/2006/relationships/hyperlink" Target="https://podminky.urs.cz/item/CS_URS_2022_01/162301935" TargetMode="External"/><Relationship Id="rId41" Type="http://schemas.openxmlformats.org/officeDocument/2006/relationships/hyperlink" Target="https://podminky.urs.cz/item/CS_URS_2022_01/162301977" TargetMode="External"/><Relationship Id="rId54" Type="http://schemas.openxmlformats.org/officeDocument/2006/relationships/hyperlink" Target="https://podminky.urs.cz/item/CS_URS_2022_01/185851129" TargetMode="External"/><Relationship Id="rId1" Type="http://schemas.openxmlformats.org/officeDocument/2006/relationships/hyperlink" Target="https://podminky.urs.cz/item/CS_URS_2022_01/111151121" TargetMode="External"/><Relationship Id="rId6" Type="http://schemas.openxmlformats.org/officeDocument/2006/relationships/hyperlink" Target="https://podminky.urs.cz/item/CS_URS_2022_01/112101107" TargetMode="External"/><Relationship Id="rId11" Type="http://schemas.openxmlformats.org/officeDocument/2006/relationships/hyperlink" Target="https://podminky.urs.cz/item/CS_URS_2022_01/112251108" TargetMode="External"/><Relationship Id="rId24" Type="http://schemas.openxmlformats.org/officeDocument/2006/relationships/hyperlink" Target="https://podminky.urs.cz/item/CS_URS_2022_01/162201521" TargetMode="External"/><Relationship Id="rId32" Type="http://schemas.openxmlformats.org/officeDocument/2006/relationships/hyperlink" Target="https://podminky.urs.cz/item/CS_URS_2022_01/162301953" TargetMode="External"/><Relationship Id="rId37" Type="http://schemas.openxmlformats.org/officeDocument/2006/relationships/hyperlink" Target="https://podminky.urs.cz/item/CS_URS_2022_01/162301973" TargetMode="External"/><Relationship Id="rId40" Type="http://schemas.openxmlformats.org/officeDocument/2006/relationships/hyperlink" Target="https://podminky.urs.cz/item/CS_URS_2022_01/162301976" TargetMode="External"/><Relationship Id="rId45" Type="http://schemas.openxmlformats.org/officeDocument/2006/relationships/hyperlink" Target="https://podminky.urs.cz/item/CS_URS_2022_01/174251206" TargetMode="External"/><Relationship Id="rId53" Type="http://schemas.openxmlformats.org/officeDocument/2006/relationships/hyperlink" Target="https://podminky.urs.cz/item/CS_URS_2022_01/185851121" TargetMode="External"/><Relationship Id="rId5" Type="http://schemas.openxmlformats.org/officeDocument/2006/relationships/hyperlink" Target="https://podminky.urs.cz/item/CS_URS_2022_01/112101106" TargetMode="External"/><Relationship Id="rId15" Type="http://schemas.openxmlformats.org/officeDocument/2006/relationships/hyperlink" Target="https://podminky.urs.cz/item/CS_URS_2022_01/162201501" TargetMode="External"/><Relationship Id="rId23" Type="http://schemas.openxmlformats.org/officeDocument/2006/relationships/hyperlink" Target="https://podminky.urs.cz/item/CS_URS_2022_01/162201520" TargetMode="External"/><Relationship Id="rId28" Type="http://schemas.openxmlformats.org/officeDocument/2006/relationships/hyperlink" Target="https://podminky.urs.cz/item/CS_URS_2022_01/162301934" TargetMode="External"/><Relationship Id="rId36" Type="http://schemas.openxmlformats.org/officeDocument/2006/relationships/hyperlink" Target="https://podminky.urs.cz/item/CS_URS_2022_01/162301957" TargetMode="External"/><Relationship Id="rId49" Type="http://schemas.openxmlformats.org/officeDocument/2006/relationships/hyperlink" Target="https://podminky.urs.cz/item/CS_URS_2022_01/184102115" TargetMode="External"/><Relationship Id="rId10" Type="http://schemas.openxmlformats.org/officeDocument/2006/relationships/hyperlink" Target="https://podminky.urs.cz/item/CS_URS_2022_01/112251107" TargetMode="External"/><Relationship Id="rId19" Type="http://schemas.openxmlformats.org/officeDocument/2006/relationships/hyperlink" Target="https://podminky.urs.cz/item/CS_URS_2022_01/162201414" TargetMode="External"/><Relationship Id="rId31" Type="http://schemas.openxmlformats.org/officeDocument/2006/relationships/hyperlink" Target="https://podminky.urs.cz/item/CS_URS_2022_01/162301937" TargetMode="External"/><Relationship Id="rId44" Type="http://schemas.openxmlformats.org/officeDocument/2006/relationships/hyperlink" Target="https://podminky.urs.cz/item/CS_URS_2022_01/174251205" TargetMode="External"/><Relationship Id="rId52" Type="http://schemas.openxmlformats.org/officeDocument/2006/relationships/hyperlink" Target="https://podminky.urs.cz/item/CS_URS_2022_01/184801121" TargetMode="External"/><Relationship Id="rId4" Type="http://schemas.openxmlformats.org/officeDocument/2006/relationships/hyperlink" Target="https://podminky.urs.cz/item/CS_URS_2022_01/112101105" TargetMode="External"/><Relationship Id="rId9" Type="http://schemas.openxmlformats.org/officeDocument/2006/relationships/hyperlink" Target="https://podminky.urs.cz/item/CS_URS_2022_01/112251105" TargetMode="External"/><Relationship Id="rId14" Type="http://schemas.openxmlformats.org/officeDocument/2006/relationships/hyperlink" Target="https://podminky.urs.cz/item/CS_URS_2022_01/162201500" TargetMode="External"/><Relationship Id="rId22" Type="http://schemas.openxmlformats.org/officeDocument/2006/relationships/hyperlink" Target="https://podminky.urs.cz/item/CS_URS_2022_01/162201423" TargetMode="External"/><Relationship Id="rId27" Type="http://schemas.openxmlformats.org/officeDocument/2006/relationships/hyperlink" Target="https://podminky.urs.cz/item/CS_URS_2022_01/162301933" TargetMode="External"/><Relationship Id="rId30" Type="http://schemas.openxmlformats.org/officeDocument/2006/relationships/hyperlink" Target="https://podminky.urs.cz/item/CS_URS_2022_01/162301936" TargetMode="External"/><Relationship Id="rId35" Type="http://schemas.openxmlformats.org/officeDocument/2006/relationships/hyperlink" Target="https://podminky.urs.cz/item/CS_URS_2022_01/162301956" TargetMode="External"/><Relationship Id="rId43" Type="http://schemas.openxmlformats.org/officeDocument/2006/relationships/hyperlink" Target="https://podminky.urs.cz/item/CS_URS_2022_01/174251204" TargetMode="External"/><Relationship Id="rId48" Type="http://schemas.openxmlformats.org/officeDocument/2006/relationships/hyperlink" Target="https://podminky.urs.cz/item/CS_URS_2022_01/183151118" TargetMode="External"/><Relationship Id="rId56" Type="http://schemas.openxmlformats.org/officeDocument/2006/relationships/drawing" Target="../drawings/drawing15.xml"/><Relationship Id="rId8" Type="http://schemas.openxmlformats.org/officeDocument/2006/relationships/hyperlink" Target="https://podminky.urs.cz/item/CS_URS_2022_01/112251104" TargetMode="External"/><Relationship Id="rId51" Type="http://schemas.openxmlformats.org/officeDocument/2006/relationships/hyperlink" Target="https://podminky.urs.cz/item/CS_URS_2022_01/184215412" TargetMode="External"/><Relationship Id="rId3" Type="http://schemas.openxmlformats.org/officeDocument/2006/relationships/hyperlink" Target="https://podminky.urs.cz/item/CS_URS_2022_01/112101104" TargetMode="Externa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2.xml.rels><?xml version="1.0" encoding="UTF-8" standalone="yes"?>
<Relationships xmlns="http://schemas.openxmlformats.org/package/2006/relationships"><Relationship Id="rId8" Type="http://schemas.openxmlformats.org/officeDocument/2006/relationships/hyperlink" Target="https://podminky.urs.cz/item/CS_URS_2022_01/122151102" TargetMode="External"/><Relationship Id="rId13" Type="http://schemas.openxmlformats.org/officeDocument/2006/relationships/hyperlink" Target="https://podminky.urs.cz/item/CS_URS_2022_01/564861111" TargetMode="External"/><Relationship Id="rId18" Type="http://schemas.openxmlformats.org/officeDocument/2006/relationships/hyperlink" Target="https://podminky.urs.cz/item/CS_URS_2022_01/577134121" TargetMode="External"/><Relationship Id="rId26" Type="http://schemas.openxmlformats.org/officeDocument/2006/relationships/hyperlink" Target="https://podminky.urs.cz/item/CS_URS_2022_01/915231112" TargetMode="External"/><Relationship Id="rId39" Type="http://schemas.openxmlformats.org/officeDocument/2006/relationships/hyperlink" Target="https://podminky.urs.cz/item/CS_URS_2022_01/997221861" TargetMode="External"/><Relationship Id="rId3" Type="http://schemas.openxmlformats.org/officeDocument/2006/relationships/hyperlink" Target="https://podminky.urs.cz/item/CS_URS_2022_01/113107321" TargetMode="External"/><Relationship Id="rId21" Type="http://schemas.openxmlformats.org/officeDocument/2006/relationships/hyperlink" Target="https://podminky.urs.cz/item/CS_URS_2022_01/596811222" TargetMode="External"/><Relationship Id="rId34" Type="http://schemas.openxmlformats.org/officeDocument/2006/relationships/hyperlink" Target="https://podminky.urs.cz/item/CS_URS_2022_01/979071122" TargetMode="External"/><Relationship Id="rId42" Type="http://schemas.openxmlformats.org/officeDocument/2006/relationships/hyperlink" Target="https://podminky.urs.cz/item/CS_URS_2022_01/998225111" TargetMode="External"/><Relationship Id="rId7" Type="http://schemas.openxmlformats.org/officeDocument/2006/relationships/hyperlink" Target="https://podminky.urs.cz/item/CS_URS_2022_01/113201112" TargetMode="External"/><Relationship Id="rId12" Type="http://schemas.openxmlformats.org/officeDocument/2006/relationships/hyperlink" Target="https://podminky.urs.cz/item/CS_URS_2022_01/564851111" TargetMode="External"/><Relationship Id="rId17" Type="http://schemas.openxmlformats.org/officeDocument/2006/relationships/hyperlink" Target="https://podminky.urs.cz/item/CS_URS_2022_01/573231108" TargetMode="External"/><Relationship Id="rId25" Type="http://schemas.openxmlformats.org/officeDocument/2006/relationships/hyperlink" Target="https://podminky.urs.cz/item/CS_URS_2022_01/914511111" TargetMode="External"/><Relationship Id="rId33" Type="http://schemas.openxmlformats.org/officeDocument/2006/relationships/hyperlink" Target="https://podminky.urs.cz/item/CS_URS_2022_01/966006211" TargetMode="External"/><Relationship Id="rId38" Type="http://schemas.openxmlformats.org/officeDocument/2006/relationships/hyperlink" Target="https://podminky.urs.cz/item/CS_URS_2022_01/997221569" TargetMode="External"/><Relationship Id="rId2" Type="http://schemas.openxmlformats.org/officeDocument/2006/relationships/hyperlink" Target="https://podminky.urs.cz/item/CS_URS_2022_01/113106162" TargetMode="External"/><Relationship Id="rId16" Type="http://schemas.openxmlformats.org/officeDocument/2006/relationships/hyperlink" Target="https://podminky.urs.cz/item/CS_URS_2022_01/573191111" TargetMode="External"/><Relationship Id="rId20" Type="http://schemas.openxmlformats.org/officeDocument/2006/relationships/hyperlink" Target="https://podminky.urs.cz/item/CS_URS_2022_01/596811120" TargetMode="External"/><Relationship Id="rId29" Type="http://schemas.openxmlformats.org/officeDocument/2006/relationships/hyperlink" Target="https://podminky.urs.cz/item/CS_URS_2022_01/916231213" TargetMode="External"/><Relationship Id="rId41" Type="http://schemas.openxmlformats.org/officeDocument/2006/relationships/hyperlink" Target="https://podminky.urs.cz/item/CS_URS_2022_01/997221875" TargetMode="External"/><Relationship Id="rId1" Type="http://schemas.openxmlformats.org/officeDocument/2006/relationships/hyperlink" Target="https://podminky.urs.cz/item/CS_URS_2022_01/113106121" TargetMode="External"/><Relationship Id="rId6" Type="http://schemas.openxmlformats.org/officeDocument/2006/relationships/hyperlink" Target="https://podminky.urs.cz/item/CS_URS_2022_01/113201111" TargetMode="External"/><Relationship Id="rId11" Type="http://schemas.openxmlformats.org/officeDocument/2006/relationships/hyperlink" Target="https://podminky.urs.cz/item/CS_URS_2022_01/564831111" TargetMode="External"/><Relationship Id="rId24" Type="http://schemas.openxmlformats.org/officeDocument/2006/relationships/hyperlink" Target="https://podminky.urs.cz/item/CS_URS_2022_01/914111111" TargetMode="External"/><Relationship Id="rId32" Type="http://schemas.openxmlformats.org/officeDocument/2006/relationships/hyperlink" Target="https://podminky.urs.cz/item/CS_URS_2022_01/966006132" TargetMode="External"/><Relationship Id="rId37" Type="http://schemas.openxmlformats.org/officeDocument/2006/relationships/hyperlink" Target="https://podminky.urs.cz/item/CS_URS_2022_01/997221561" TargetMode="External"/><Relationship Id="rId40" Type="http://schemas.openxmlformats.org/officeDocument/2006/relationships/hyperlink" Target="https://podminky.urs.cz/item/CS_URS_2022_01/997221873" TargetMode="External"/><Relationship Id="rId5" Type="http://schemas.openxmlformats.org/officeDocument/2006/relationships/hyperlink" Target="https://podminky.urs.cz/item/CS_URS_2022_01/113154264" TargetMode="External"/><Relationship Id="rId15" Type="http://schemas.openxmlformats.org/officeDocument/2006/relationships/hyperlink" Target="https://podminky.urs.cz/item/CS_URS_2022_01/565135121" TargetMode="External"/><Relationship Id="rId23" Type="http://schemas.openxmlformats.org/officeDocument/2006/relationships/hyperlink" Target="https://podminky.urs.cz/item/CS_URS_2022_01/911121111" TargetMode="External"/><Relationship Id="rId28" Type="http://schemas.openxmlformats.org/officeDocument/2006/relationships/hyperlink" Target="https://podminky.urs.cz/item/CS_URS_2022_01/916131213" TargetMode="External"/><Relationship Id="rId36" Type="http://schemas.openxmlformats.org/officeDocument/2006/relationships/hyperlink" Target="https://podminky.urs.cz/item/CS_URS_2022_01/997221559" TargetMode="External"/><Relationship Id="rId10" Type="http://schemas.openxmlformats.org/officeDocument/2006/relationships/hyperlink" Target="https://podminky.urs.cz/item/CS_URS_2022_01/181451131" TargetMode="External"/><Relationship Id="rId19" Type="http://schemas.openxmlformats.org/officeDocument/2006/relationships/hyperlink" Target="https://podminky.urs.cz/item/CS_URS_2022_01/596412212" TargetMode="External"/><Relationship Id="rId31" Type="http://schemas.openxmlformats.org/officeDocument/2006/relationships/hyperlink" Target="https://podminky.urs.cz/item/CS_URS_2022_01/919732211" TargetMode="External"/><Relationship Id="rId4" Type="http://schemas.openxmlformats.org/officeDocument/2006/relationships/hyperlink" Target="https://podminky.urs.cz/item/CS_URS_2022_01/113107223" TargetMode="External"/><Relationship Id="rId9" Type="http://schemas.openxmlformats.org/officeDocument/2006/relationships/hyperlink" Target="https://podminky.urs.cz/item/CS_URS_2022_01/162751117" TargetMode="External"/><Relationship Id="rId14" Type="http://schemas.openxmlformats.org/officeDocument/2006/relationships/hyperlink" Target="https://podminky.urs.cz/item/CS_URS_2022_01/564871111" TargetMode="External"/><Relationship Id="rId22" Type="http://schemas.openxmlformats.org/officeDocument/2006/relationships/hyperlink" Target="https://podminky.urs.cz/item/CS_URS_2022_01/899331111" TargetMode="External"/><Relationship Id="rId27" Type="http://schemas.openxmlformats.org/officeDocument/2006/relationships/hyperlink" Target="https://podminky.urs.cz/item/CS_URS_2022_01/915621111" TargetMode="External"/><Relationship Id="rId30" Type="http://schemas.openxmlformats.org/officeDocument/2006/relationships/hyperlink" Target="https://podminky.urs.cz/item/CS_URS_2022_01/919726123" TargetMode="External"/><Relationship Id="rId35" Type="http://schemas.openxmlformats.org/officeDocument/2006/relationships/hyperlink" Target="https://podminky.urs.cz/item/CS_URS_2022_01/997221551" TargetMode="External"/><Relationship Id="rId43"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8" Type="http://schemas.openxmlformats.org/officeDocument/2006/relationships/hyperlink" Target="https://podminky.urs.cz/item/CS_URS_2022_01/628195001" TargetMode="External"/><Relationship Id="rId13" Type="http://schemas.openxmlformats.org/officeDocument/2006/relationships/hyperlink" Target="https://podminky.urs.cz/item/CS_URS_2022_01/919726122" TargetMode="External"/><Relationship Id="rId3" Type="http://schemas.openxmlformats.org/officeDocument/2006/relationships/hyperlink" Target="https://podminky.urs.cz/item/CS_URS_2022_01/162751119" TargetMode="External"/><Relationship Id="rId7" Type="http://schemas.openxmlformats.org/officeDocument/2006/relationships/hyperlink" Target="https://podminky.urs.cz/item/CS_URS_2022_01/451573111" TargetMode="External"/><Relationship Id="rId12" Type="http://schemas.openxmlformats.org/officeDocument/2006/relationships/hyperlink" Target="https://podminky.urs.cz/item/CS_URS_2022_01/877350310" TargetMode="External"/><Relationship Id="rId2" Type="http://schemas.openxmlformats.org/officeDocument/2006/relationships/hyperlink" Target="https://podminky.urs.cz/item/CS_URS_2022_01/162751117" TargetMode="External"/><Relationship Id="rId16" Type="http://schemas.openxmlformats.org/officeDocument/2006/relationships/drawing" Target="../drawings/drawing4.xml"/><Relationship Id="rId1" Type="http://schemas.openxmlformats.org/officeDocument/2006/relationships/hyperlink" Target="https://podminky.urs.cz/item/CS_URS_2022_01/132151253" TargetMode="External"/><Relationship Id="rId6" Type="http://schemas.openxmlformats.org/officeDocument/2006/relationships/hyperlink" Target="https://podminky.urs.cz/item/CS_URS_2022_01/321212345" TargetMode="External"/><Relationship Id="rId11" Type="http://schemas.openxmlformats.org/officeDocument/2006/relationships/hyperlink" Target="https://podminky.urs.cz/item/CS_URS_2022_01/871355231" TargetMode="External"/><Relationship Id="rId5" Type="http://schemas.openxmlformats.org/officeDocument/2006/relationships/hyperlink" Target="https://podminky.urs.cz/item/CS_URS_2022_01/181951112" TargetMode="External"/><Relationship Id="rId15" Type="http://schemas.openxmlformats.org/officeDocument/2006/relationships/hyperlink" Target="https://podminky.urs.cz/item/CS_URS_2022_01/998225111" TargetMode="External"/><Relationship Id="rId10" Type="http://schemas.openxmlformats.org/officeDocument/2006/relationships/hyperlink" Target="https://podminky.urs.cz/item/CS_URS_2022_01/871353121" TargetMode="External"/><Relationship Id="rId4" Type="http://schemas.openxmlformats.org/officeDocument/2006/relationships/hyperlink" Target="https://podminky.urs.cz/item/CS_URS_2022_01/174101101" TargetMode="External"/><Relationship Id="rId9" Type="http://schemas.openxmlformats.org/officeDocument/2006/relationships/hyperlink" Target="https://podminky.urs.cz/item/CS_URS_2022_01/871238111" TargetMode="External"/><Relationship Id="rId14" Type="http://schemas.openxmlformats.org/officeDocument/2006/relationships/hyperlink" Target="https://podminky.urs.cz/item/CS_URS_2022_01/997221873" TargetMode="Externa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8" Type="http://schemas.openxmlformats.org/officeDocument/2006/relationships/hyperlink" Target="https://podminky.urs.cz/item/CS_URS_2022_01/162751117" TargetMode="External"/><Relationship Id="rId13" Type="http://schemas.openxmlformats.org/officeDocument/2006/relationships/hyperlink" Target="https://podminky.urs.cz/item/CS_URS_2022_01/565135121" TargetMode="External"/><Relationship Id="rId18" Type="http://schemas.openxmlformats.org/officeDocument/2006/relationships/hyperlink" Target="https://podminky.urs.cz/item/CS_URS_2022_01/596811120" TargetMode="External"/><Relationship Id="rId26" Type="http://schemas.openxmlformats.org/officeDocument/2006/relationships/hyperlink" Target="https://podminky.urs.cz/item/CS_URS_2022_01/919732211" TargetMode="External"/><Relationship Id="rId3" Type="http://schemas.openxmlformats.org/officeDocument/2006/relationships/hyperlink" Target="https://podminky.urs.cz/item/CS_URS_2022_01/113107223" TargetMode="External"/><Relationship Id="rId21" Type="http://schemas.openxmlformats.org/officeDocument/2006/relationships/hyperlink" Target="https://podminky.urs.cz/item/CS_URS_2022_01/915231112" TargetMode="External"/><Relationship Id="rId34" Type="http://schemas.openxmlformats.org/officeDocument/2006/relationships/hyperlink" Target="https://podminky.urs.cz/item/CS_URS_2022_01/997221861" TargetMode="External"/><Relationship Id="rId7" Type="http://schemas.openxmlformats.org/officeDocument/2006/relationships/hyperlink" Target="https://podminky.urs.cz/item/CS_URS_2022_01/122151102" TargetMode="External"/><Relationship Id="rId12" Type="http://schemas.openxmlformats.org/officeDocument/2006/relationships/hyperlink" Target="https://podminky.urs.cz/item/CS_URS_2022_01/564871111" TargetMode="External"/><Relationship Id="rId17" Type="http://schemas.openxmlformats.org/officeDocument/2006/relationships/hyperlink" Target="https://podminky.urs.cz/item/CS_URS_2022_01/596412212" TargetMode="External"/><Relationship Id="rId25" Type="http://schemas.openxmlformats.org/officeDocument/2006/relationships/hyperlink" Target="https://podminky.urs.cz/item/CS_URS_2022_01/919726123" TargetMode="External"/><Relationship Id="rId33" Type="http://schemas.openxmlformats.org/officeDocument/2006/relationships/hyperlink" Target="https://podminky.urs.cz/item/CS_URS_2022_01/997221569" TargetMode="External"/><Relationship Id="rId38" Type="http://schemas.openxmlformats.org/officeDocument/2006/relationships/drawing" Target="../drawings/drawing8.xml"/><Relationship Id="rId2" Type="http://schemas.openxmlformats.org/officeDocument/2006/relationships/hyperlink" Target="https://podminky.urs.cz/item/CS_URS_2022_01/113106162" TargetMode="External"/><Relationship Id="rId16" Type="http://schemas.openxmlformats.org/officeDocument/2006/relationships/hyperlink" Target="https://podminky.urs.cz/item/CS_URS_2022_01/577134121" TargetMode="External"/><Relationship Id="rId20" Type="http://schemas.openxmlformats.org/officeDocument/2006/relationships/hyperlink" Target="https://podminky.urs.cz/item/CS_URS_2022_01/914511111" TargetMode="External"/><Relationship Id="rId29" Type="http://schemas.openxmlformats.org/officeDocument/2006/relationships/hyperlink" Target="https://podminky.urs.cz/item/CS_URS_2022_01/979071122" TargetMode="External"/><Relationship Id="rId1" Type="http://schemas.openxmlformats.org/officeDocument/2006/relationships/hyperlink" Target="https://podminky.urs.cz/item/CS_URS_2022_01/113106121" TargetMode="External"/><Relationship Id="rId6" Type="http://schemas.openxmlformats.org/officeDocument/2006/relationships/hyperlink" Target="https://podminky.urs.cz/item/CS_URS_2022_01/113201112" TargetMode="External"/><Relationship Id="rId11" Type="http://schemas.openxmlformats.org/officeDocument/2006/relationships/hyperlink" Target="https://podminky.urs.cz/item/CS_URS_2022_01/564861111" TargetMode="External"/><Relationship Id="rId24" Type="http://schemas.openxmlformats.org/officeDocument/2006/relationships/hyperlink" Target="https://podminky.urs.cz/item/CS_URS_2022_01/916231213" TargetMode="External"/><Relationship Id="rId32" Type="http://schemas.openxmlformats.org/officeDocument/2006/relationships/hyperlink" Target="https://podminky.urs.cz/item/CS_URS_2022_01/997221561" TargetMode="External"/><Relationship Id="rId37" Type="http://schemas.openxmlformats.org/officeDocument/2006/relationships/hyperlink" Target="https://podminky.urs.cz/item/CS_URS_2022_01/998225111" TargetMode="External"/><Relationship Id="rId5" Type="http://schemas.openxmlformats.org/officeDocument/2006/relationships/hyperlink" Target="https://podminky.urs.cz/item/CS_URS_2022_01/113201111" TargetMode="External"/><Relationship Id="rId15" Type="http://schemas.openxmlformats.org/officeDocument/2006/relationships/hyperlink" Target="https://podminky.urs.cz/item/CS_URS_2022_01/573231108" TargetMode="External"/><Relationship Id="rId23" Type="http://schemas.openxmlformats.org/officeDocument/2006/relationships/hyperlink" Target="https://podminky.urs.cz/item/CS_URS_2022_01/916131213" TargetMode="External"/><Relationship Id="rId28" Type="http://schemas.openxmlformats.org/officeDocument/2006/relationships/hyperlink" Target="https://podminky.urs.cz/item/CS_URS_2022_01/966006211" TargetMode="External"/><Relationship Id="rId36" Type="http://schemas.openxmlformats.org/officeDocument/2006/relationships/hyperlink" Target="https://podminky.urs.cz/item/CS_URS_2022_01/997221875" TargetMode="External"/><Relationship Id="rId10" Type="http://schemas.openxmlformats.org/officeDocument/2006/relationships/hyperlink" Target="https://podminky.urs.cz/item/CS_URS_2022_01/564831111" TargetMode="External"/><Relationship Id="rId19" Type="http://schemas.openxmlformats.org/officeDocument/2006/relationships/hyperlink" Target="https://podminky.urs.cz/item/CS_URS_2022_01/899331111" TargetMode="External"/><Relationship Id="rId31" Type="http://schemas.openxmlformats.org/officeDocument/2006/relationships/hyperlink" Target="https://podminky.urs.cz/item/CS_URS_2022_01/997221559" TargetMode="External"/><Relationship Id="rId4" Type="http://schemas.openxmlformats.org/officeDocument/2006/relationships/hyperlink" Target="https://podminky.urs.cz/item/CS_URS_2022_01/113154264" TargetMode="External"/><Relationship Id="rId9" Type="http://schemas.openxmlformats.org/officeDocument/2006/relationships/hyperlink" Target="https://podminky.urs.cz/item/CS_URS_2022_01/181451131" TargetMode="External"/><Relationship Id="rId14" Type="http://schemas.openxmlformats.org/officeDocument/2006/relationships/hyperlink" Target="https://podminky.urs.cz/item/CS_URS_2022_01/573191111" TargetMode="External"/><Relationship Id="rId22" Type="http://schemas.openxmlformats.org/officeDocument/2006/relationships/hyperlink" Target="https://podminky.urs.cz/item/CS_URS_2022_01/915621111" TargetMode="External"/><Relationship Id="rId27" Type="http://schemas.openxmlformats.org/officeDocument/2006/relationships/hyperlink" Target="https://podminky.urs.cz/item/CS_URS_2022_01/966006132" TargetMode="External"/><Relationship Id="rId30" Type="http://schemas.openxmlformats.org/officeDocument/2006/relationships/hyperlink" Target="https://podminky.urs.cz/item/CS_URS_2022_01/997221551" TargetMode="External"/><Relationship Id="rId35" Type="http://schemas.openxmlformats.org/officeDocument/2006/relationships/hyperlink" Target="https://podminky.urs.cz/item/CS_URS_2022_01/997221873" TargetMode="External"/></Relationships>
</file>

<file path=xl/worksheets/_rels/sheet9.xml.rels><?xml version="1.0" encoding="UTF-8" standalone="yes"?>
<Relationships xmlns="http://schemas.openxmlformats.org/package/2006/relationships"><Relationship Id="rId8" Type="http://schemas.openxmlformats.org/officeDocument/2006/relationships/hyperlink" Target="https://podminky.urs.cz/item/CS_URS_2022_01/871353121" TargetMode="External"/><Relationship Id="rId13" Type="http://schemas.openxmlformats.org/officeDocument/2006/relationships/hyperlink" Target="https://podminky.urs.cz/item/CS_URS_2022_01/997221873" TargetMode="External"/><Relationship Id="rId3" Type="http://schemas.openxmlformats.org/officeDocument/2006/relationships/hyperlink" Target="https://podminky.urs.cz/item/CS_URS_2022_01/162751119" TargetMode="External"/><Relationship Id="rId7" Type="http://schemas.openxmlformats.org/officeDocument/2006/relationships/hyperlink" Target="https://podminky.urs.cz/item/CS_URS_2022_01/871238111" TargetMode="External"/><Relationship Id="rId12" Type="http://schemas.openxmlformats.org/officeDocument/2006/relationships/hyperlink" Target="https://podminky.urs.cz/item/CS_URS_2022_01/997221862" TargetMode="External"/><Relationship Id="rId2" Type="http://schemas.openxmlformats.org/officeDocument/2006/relationships/hyperlink" Target="https://podminky.urs.cz/item/CS_URS_2022_01/162751117" TargetMode="External"/><Relationship Id="rId1" Type="http://schemas.openxmlformats.org/officeDocument/2006/relationships/hyperlink" Target="https://podminky.urs.cz/item/CS_URS_2022_01/132151253" TargetMode="External"/><Relationship Id="rId6" Type="http://schemas.openxmlformats.org/officeDocument/2006/relationships/hyperlink" Target="https://podminky.urs.cz/item/CS_URS_2022_01/451573111" TargetMode="External"/><Relationship Id="rId11" Type="http://schemas.openxmlformats.org/officeDocument/2006/relationships/hyperlink" Target="https://podminky.urs.cz/item/CS_URS_2022_01/919726122" TargetMode="External"/><Relationship Id="rId5" Type="http://schemas.openxmlformats.org/officeDocument/2006/relationships/hyperlink" Target="https://podminky.urs.cz/item/CS_URS_2022_01/181951112" TargetMode="External"/><Relationship Id="rId10" Type="http://schemas.openxmlformats.org/officeDocument/2006/relationships/hyperlink" Target="https://podminky.urs.cz/item/CS_URS_2022_01/877350310" TargetMode="External"/><Relationship Id="rId4" Type="http://schemas.openxmlformats.org/officeDocument/2006/relationships/hyperlink" Target="https://podminky.urs.cz/item/CS_URS_2022_01/174101101" TargetMode="External"/><Relationship Id="rId9" Type="http://schemas.openxmlformats.org/officeDocument/2006/relationships/hyperlink" Target="https://podminky.urs.cz/item/CS_URS_2022_01/871355231" TargetMode="External"/><Relationship Id="rId14"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111"/>
  <sheetViews>
    <sheetView showGridLines="0" tabSelected="1" workbookViewId="0">
      <selection activeCell="AG101" sqref="AG101:AM101"/>
    </sheetView>
  </sheetViews>
  <sheetFormatPr defaultRowHeight="1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hidden="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ht="11.25">
      <c r="A1" s="17" t="s">
        <v>0</v>
      </c>
      <c r="AZ1" s="17" t="s">
        <v>1</v>
      </c>
      <c r="BA1" s="17" t="s">
        <v>2</v>
      </c>
      <c r="BB1" s="17" t="s">
        <v>1</v>
      </c>
      <c r="BT1" s="17" t="s">
        <v>3</v>
      </c>
      <c r="BU1" s="17" t="s">
        <v>3</v>
      </c>
      <c r="BV1" s="17" t="s">
        <v>4</v>
      </c>
    </row>
    <row r="2" spans="1:74" s="1" customFormat="1" ht="36.950000000000003" customHeight="1">
      <c r="AR2" s="248" t="s">
        <v>5</v>
      </c>
      <c r="AS2" s="233"/>
      <c r="AT2" s="233"/>
      <c r="AU2" s="233"/>
      <c r="AV2" s="233"/>
      <c r="AW2" s="233"/>
      <c r="AX2" s="233"/>
      <c r="AY2" s="233"/>
      <c r="AZ2" s="233"/>
      <c r="BA2" s="233"/>
      <c r="BB2" s="233"/>
      <c r="BC2" s="233"/>
      <c r="BD2" s="233"/>
      <c r="BE2" s="233"/>
      <c r="BS2" s="18" t="s">
        <v>6</v>
      </c>
      <c r="BT2" s="18" t="s">
        <v>7</v>
      </c>
    </row>
    <row r="3" spans="1:74" s="1" customFormat="1" ht="6.95"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pans="1:74" s="1" customFormat="1" ht="24.95" customHeight="1">
      <c r="B4" s="21"/>
      <c r="D4" s="22" t="s">
        <v>9</v>
      </c>
      <c r="AR4" s="21"/>
      <c r="AS4" s="23" t="s">
        <v>10</v>
      </c>
      <c r="BE4" s="24" t="s">
        <v>11</v>
      </c>
      <c r="BS4" s="18" t="s">
        <v>12</v>
      </c>
    </row>
    <row r="5" spans="1:74" s="1" customFormat="1" ht="12" customHeight="1">
      <c r="B5" s="21"/>
      <c r="D5" s="25" t="s">
        <v>13</v>
      </c>
      <c r="K5" s="232" t="s">
        <v>14</v>
      </c>
      <c r="L5" s="233"/>
      <c r="M5" s="233"/>
      <c r="N5" s="233"/>
      <c r="O5" s="233"/>
      <c r="P5" s="233"/>
      <c r="Q5" s="233"/>
      <c r="R5" s="233"/>
      <c r="S5" s="233"/>
      <c r="T5" s="233"/>
      <c r="U5" s="233"/>
      <c r="V5" s="233"/>
      <c r="W5" s="233"/>
      <c r="X5" s="233"/>
      <c r="Y5" s="233"/>
      <c r="Z5" s="233"/>
      <c r="AA5" s="233"/>
      <c r="AB5" s="233"/>
      <c r="AC5" s="233"/>
      <c r="AD5" s="233"/>
      <c r="AE5" s="233"/>
      <c r="AF5" s="233"/>
      <c r="AG5" s="233"/>
      <c r="AH5" s="233"/>
      <c r="AI5" s="233"/>
      <c r="AJ5" s="233"/>
      <c r="AK5" s="233"/>
      <c r="AL5" s="233"/>
      <c r="AM5" s="233"/>
      <c r="AN5" s="233"/>
      <c r="AO5" s="233"/>
      <c r="AR5" s="21"/>
      <c r="BE5" s="229" t="s">
        <v>15</v>
      </c>
      <c r="BS5" s="18" t="s">
        <v>6</v>
      </c>
    </row>
    <row r="6" spans="1:74" s="1" customFormat="1" ht="36.950000000000003" customHeight="1">
      <c r="B6" s="21"/>
      <c r="D6" s="27" t="s">
        <v>16</v>
      </c>
      <c r="K6" s="234" t="s">
        <v>17</v>
      </c>
      <c r="L6" s="233"/>
      <c r="M6" s="233"/>
      <c r="N6" s="233"/>
      <c r="O6" s="233"/>
      <c r="P6" s="233"/>
      <c r="Q6" s="233"/>
      <c r="R6" s="233"/>
      <c r="S6" s="233"/>
      <c r="T6" s="233"/>
      <c r="U6" s="233"/>
      <c r="V6" s="233"/>
      <c r="W6" s="233"/>
      <c r="X6" s="233"/>
      <c r="Y6" s="233"/>
      <c r="Z6" s="233"/>
      <c r="AA6" s="233"/>
      <c r="AB6" s="233"/>
      <c r="AC6" s="233"/>
      <c r="AD6" s="233"/>
      <c r="AE6" s="233"/>
      <c r="AF6" s="233"/>
      <c r="AG6" s="233"/>
      <c r="AH6" s="233"/>
      <c r="AI6" s="233"/>
      <c r="AJ6" s="233"/>
      <c r="AK6" s="233"/>
      <c r="AL6" s="233"/>
      <c r="AM6" s="233"/>
      <c r="AN6" s="233"/>
      <c r="AO6" s="233"/>
      <c r="AR6" s="21"/>
      <c r="BE6" s="230"/>
      <c r="BS6" s="18" t="s">
        <v>6</v>
      </c>
    </row>
    <row r="7" spans="1:74" s="1" customFormat="1" ht="12" customHeight="1">
      <c r="B7" s="21"/>
      <c r="D7" s="28" t="s">
        <v>18</v>
      </c>
      <c r="K7" s="26" t="s">
        <v>1</v>
      </c>
      <c r="AK7" s="28" t="s">
        <v>19</v>
      </c>
      <c r="AN7" s="26" t="s">
        <v>1</v>
      </c>
      <c r="AR7" s="21"/>
      <c r="BE7" s="230"/>
      <c r="BS7" s="18" t="s">
        <v>6</v>
      </c>
    </row>
    <row r="8" spans="1:74" s="1" customFormat="1" ht="12" customHeight="1">
      <c r="B8" s="21"/>
      <c r="D8" s="28" t="s">
        <v>20</v>
      </c>
      <c r="K8" s="26" t="s">
        <v>21</v>
      </c>
      <c r="AK8" s="28" t="s">
        <v>22</v>
      </c>
      <c r="AN8" s="29" t="s">
        <v>23</v>
      </c>
      <c r="AR8" s="21"/>
      <c r="BE8" s="230"/>
      <c r="BS8" s="18" t="s">
        <v>6</v>
      </c>
    </row>
    <row r="9" spans="1:74" s="1" customFormat="1" ht="14.45" customHeight="1">
      <c r="B9" s="21"/>
      <c r="AR9" s="21"/>
      <c r="BE9" s="230"/>
      <c r="BS9" s="18" t="s">
        <v>6</v>
      </c>
    </row>
    <row r="10" spans="1:74" s="1" customFormat="1" ht="12" customHeight="1">
      <c r="B10" s="21"/>
      <c r="D10" s="28" t="s">
        <v>24</v>
      </c>
      <c r="AK10" s="28" t="s">
        <v>25</v>
      </c>
      <c r="AN10" s="26" t="s">
        <v>1</v>
      </c>
      <c r="AR10" s="21"/>
      <c r="BE10" s="230"/>
      <c r="BS10" s="18" t="s">
        <v>6</v>
      </c>
    </row>
    <row r="11" spans="1:74" s="1" customFormat="1" ht="18.399999999999999" customHeight="1">
      <c r="B11" s="21"/>
      <c r="E11" s="26" t="s">
        <v>21</v>
      </c>
      <c r="AK11" s="28" t="s">
        <v>26</v>
      </c>
      <c r="AN11" s="26" t="s">
        <v>1</v>
      </c>
      <c r="AR11" s="21"/>
      <c r="BE11" s="230"/>
      <c r="BS11" s="18" t="s">
        <v>6</v>
      </c>
    </row>
    <row r="12" spans="1:74" s="1" customFormat="1" ht="6.95" customHeight="1">
      <c r="B12" s="21"/>
      <c r="AR12" s="21"/>
      <c r="BE12" s="230"/>
      <c r="BS12" s="18" t="s">
        <v>6</v>
      </c>
    </row>
    <row r="13" spans="1:74" s="1" customFormat="1" ht="12" customHeight="1">
      <c r="B13" s="21"/>
      <c r="D13" s="28" t="s">
        <v>27</v>
      </c>
      <c r="AK13" s="28" t="s">
        <v>25</v>
      </c>
      <c r="AN13" s="30" t="s">
        <v>28</v>
      </c>
      <c r="AR13" s="21"/>
      <c r="BE13" s="230"/>
      <c r="BS13" s="18" t="s">
        <v>6</v>
      </c>
    </row>
    <row r="14" spans="1:74" ht="12.75">
      <c r="B14" s="21"/>
      <c r="E14" s="235" t="s">
        <v>28</v>
      </c>
      <c r="F14" s="236"/>
      <c r="G14" s="236"/>
      <c r="H14" s="236"/>
      <c r="I14" s="236"/>
      <c r="J14" s="236"/>
      <c r="K14" s="236"/>
      <c r="L14" s="236"/>
      <c r="M14" s="236"/>
      <c r="N14" s="236"/>
      <c r="O14" s="236"/>
      <c r="P14" s="236"/>
      <c r="Q14" s="236"/>
      <c r="R14" s="236"/>
      <c r="S14" s="236"/>
      <c r="T14" s="236"/>
      <c r="U14" s="236"/>
      <c r="V14" s="236"/>
      <c r="W14" s="236"/>
      <c r="X14" s="236"/>
      <c r="Y14" s="236"/>
      <c r="Z14" s="236"/>
      <c r="AA14" s="236"/>
      <c r="AB14" s="236"/>
      <c r="AC14" s="236"/>
      <c r="AD14" s="236"/>
      <c r="AE14" s="236"/>
      <c r="AF14" s="236"/>
      <c r="AG14" s="236"/>
      <c r="AH14" s="236"/>
      <c r="AI14" s="236"/>
      <c r="AJ14" s="236"/>
      <c r="AK14" s="28" t="s">
        <v>26</v>
      </c>
      <c r="AN14" s="30" t="s">
        <v>28</v>
      </c>
      <c r="AR14" s="21"/>
      <c r="BE14" s="230"/>
      <c r="BS14" s="18" t="s">
        <v>6</v>
      </c>
    </row>
    <row r="15" spans="1:74" s="1" customFormat="1" ht="6.95" customHeight="1">
      <c r="B15" s="21"/>
      <c r="AR15" s="21"/>
      <c r="BE15" s="230"/>
      <c r="BS15" s="18" t="s">
        <v>3</v>
      </c>
    </row>
    <row r="16" spans="1:74" s="1" customFormat="1" ht="12" customHeight="1">
      <c r="B16" s="21"/>
      <c r="D16" s="28" t="s">
        <v>29</v>
      </c>
      <c r="AK16" s="28" t="s">
        <v>25</v>
      </c>
      <c r="AN16" s="26" t="s">
        <v>1</v>
      </c>
      <c r="AR16" s="21"/>
      <c r="BE16" s="230"/>
      <c r="BS16" s="18" t="s">
        <v>3</v>
      </c>
    </row>
    <row r="17" spans="1:71" s="1" customFormat="1" ht="18.399999999999999" customHeight="1">
      <c r="B17" s="21"/>
      <c r="E17" s="26" t="s">
        <v>21</v>
      </c>
      <c r="AK17" s="28" t="s">
        <v>26</v>
      </c>
      <c r="AN17" s="26" t="s">
        <v>1</v>
      </c>
      <c r="AR17" s="21"/>
      <c r="BE17" s="230"/>
      <c r="BS17" s="18" t="s">
        <v>30</v>
      </c>
    </row>
    <row r="18" spans="1:71" s="1" customFormat="1" ht="6.95" customHeight="1">
      <c r="B18" s="21"/>
      <c r="AR18" s="21"/>
      <c r="BE18" s="230"/>
      <c r="BS18" s="18" t="s">
        <v>6</v>
      </c>
    </row>
    <row r="19" spans="1:71" s="1" customFormat="1" ht="12" customHeight="1">
      <c r="B19" s="21"/>
      <c r="D19" s="28" t="s">
        <v>31</v>
      </c>
      <c r="AK19" s="28" t="s">
        <v>25</v>
      </c>
      <c r="AN19" s="26" t="s">
        <v>1</v>
      </c>
      <c r="AR19" s="21"/>
      <c r="BE19" s="230"/>
      <c r="BS19" s="18" t="s">
        <v>6</v>
      </c>
    </row>
    <row r="20" spans="1:71" s="1" customFormat="1" ht="18.399999999999999" customHeight="1">
      <c r="B20" s="21"/>
      <c r="E20" s="26" t="s">
        <v>21</v>
      </c>
      <c r="AK20" s="28" t="s">
        <v>26</v>
      </c>
      <c r="AN20" s="26" t="s">
        <v>1</v>
      </c>
      <c r="AR20" s="21"/>
      <c r="BE20" s="230"/>
      <c r="BS20" s="18" t="s">
        <v>30</v>
      </c>
    </row>
    <row r="21" spans="1:71" s="1" customFormat="1" ht="6.95" customHeight="1">
      <c r="B21" s="21"/>
      <c r="AR21" s="21"/>
      <c r="BE21" s="230"/>
    </row>
    <row r="22" spans="1:71" s="1" customFormat="1" ht="12" customHeight="1">
      <c r="B22" s="21"/>
      <c r="D22" s="28" t="s">
        <v>32</v>
      </c>
      <c r="AR22" s="21"/>
      <c r="BE22" s="230"/>
    </row>
    <row r="23" spans="1:71" s="1" customFormat="1" ht="16.5" customHeight="1">
      <c r="B23" s="21"/>
      <c r="E23" s="237" t="s">
        <v>1</v>
      </c>
      <c r="F23" s="237"/>
      <c r="G23" s="237"/>
      <c r="H23" s="237"/>
      <c r="I23" s="237"/>
      <c r="J23" s="237"/>
      <c r="K23" s="237"/>
      <c r="L23" s="237"/>
      <c r="M23" s="237"/>
      <c r="N23" s="237"/>
      <c r="O23" s="237"/>
      <c r="P23" s="237"/>
      <c r="Q23" s="237"/>
      <c r="R23" s="237"/>
      <c r="S23" s="237"/>
      <c r="T23" s="237"/>
      <c r="U23" s="237"/>
      <c r="V23" s="237"/>
      <c r="W23" s="237"/>
      <c r="X23" s="237"/>
      <c r="Y23" s="237"/>
      <c r="Z23" s="237"/>
      <c r="AA23" s="237"/>
      <c r="AB23" s="237"/>
      <c r="AC23" s="237"/>
      <c r="AD23" s="237"/>
      <c r="AE23" s="237"/>
      <c r="AF23" s="237"/>
      <c r="AG23" s="237"/>
      <c r="AH23" s="237"/>
      <c r="AI23" s="237"/>
      <c r="AJ23" s="237"/>
      <c r="AK23" s="237"/>
      <c r="AL23" s="237"/>
      <c r="AM23" s="237"/>
      <c r="AN23" s="237"/>
      <c r="AR23" s="21"/>
      <c r="BE23" s="230"/>
    </row>
    <row r="24" spans="1:71" s="1" customFormat="1" ht="6.95" customHeight="1">
      <c r="B24" s="21"/>
      <c r="AR24" s="21"/>
      <c r="BE24" s="230"/>
    </row>
    <row r="25" spans="1:71" s="1" customFormat="1" ht="6.95" customHeight="1">
      <c r="B25" s="21"/>
      <c r="D25" s="32"/>
      <c r="E25" s="32"/>
      <c r="F25" s="32"/>
      <c r="G25" s="32"/>
      <c r="H25" s="32"/>
      <c r="I25" s="32"/>
      <c r="J25" s="32"/>
      <c r="K25" s="32"/>
      <c r="L25" s="32"/>
      <c r="M25" s="32"/>
      <c r="N25" s="32"/>
      <c r="O25" s="32"/>
      <c r="P25" s="32"/>
      <c r="Q25" s="32"/>
      <c r="R25" s="32"/>
      <c r="S25" s="32"/>
      <c r="T25" s="32"/>
      <c r="U25" s="32"/>
      <c r="V25" s="32"/>
      <c r="W25" s="32"/>
      <c r="X25" s="32"/>
      <c r="Y25" s="32"/>
      <c r="Z25" s="32"/>
      <c r="AA25" s="32"/>
      <c r="AB25" s="32"/>
      <c r="AC25" s="32"/>
      <c r="AD25" s="32"/>
      <c r="AE25" s="32"/>
      <c r="AF25" s="32"/>
      <c r="AG25" s="32"/>
      <c r="AH25" s="32"/>
      <c r="AI25" s="32"/>
      <c r="AJ25" s="32"/>
      <c r="AK25" s="32"/>
      <c r="AL25" s="32"/>
      <c r="AM25" s="32"/>
      <c r="AN25" s="32"/>
      <c r="AO25" s="32"/>
      <c r="AR25" s="21"/>
      <c r="BE25" s="230"/>
    </row>
    <row r="26" spans="1:71" s="2" customFormat="1" ht="25.9" customHeight="1">
      <c r="A26" s="33"/>
      <c r="B26" s="34"/>
      <c r="C26" s="33"/>
      <c r="D26" s="35" t="s">
        <v>33</v>
      </c>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AK26" s="238">
        <f>ROUND(AG94,2)</f>
        <v>0</v>
      </c>
      <c r="AL26" s="239"/>
      <c r="AM26" s="239"/>
      <c r="AN26" s="239"/>
      <c r="AO26" s="239"/>
      <c r="AP26" s="33"/>
      <c r="AQ26" s="33"/>
      <c r="AR26" s="34"/>
      <c r="BE26" s="230"/>
    </row>
    <row r="27" spans="1:71" s="2" customFormat="1" ht="6.95" customHeight="1">
      <c r="A27" s="33"/>
      <c r="B27" s="34"/>
      <c r="C27" s="33"/>
      <c r="D27" s="33"/>
      <c r="E27" s="33"/>
      <c r="F27" s="33"/>
      <c r="G27" s="33"/>
      <c r="H27" s="33"/>
      <c r="I27" s="33"/>
      <c r="J27" s="33"/>
      <c r="K27" s="33"/>
      <c r="L27" s="33"/>
      <c r="M27" s="33"/>
      <c r="N27" s="33"/>
      <c r="O27" s="33"/>
      <c r="P27" s="33"/>
      <c r="Q27" s="33"/>
      <c r="R27" s="33"/>
      <c r="S27" s="33"/>
      <c r="T27" s="33"/>
      <c r="U27" s="33"/>
      <c r="V27" s="33"/>
      <c r="W27" s="33"/>
      <c r="X27" s="33"/>
      <c r="Y27" s="33"/>
      <c r="Z27" s="33"/>
      <c r="AA27" s="33"/>
      <c r="AB27" s="33"/>
      <c r="AC27" s="33"/>
      <c r="AD27" s="33"/>
      <c r="AE27" s="33"/>
      <c r="AF27" s="33"/>
      <c r="AG27" s="33"/>
      <c r="AH27" s="33"/>
      <c r="AI27" s="33"/>
      <c r="AJ27" s="33"/>
      <c r="AK27" s="33"/>
      <c r="AL27" s="33"/>
      <c r="AM27" s="33"/>
      <c r="AN27" s="33"/>
      <c r="AO27" s="33"/>
      <c r="AP27" s="33"/>
      <c r="AQ27" s="33"/>
      <c r="AR27" s="34"/>
      <c r="BE27" s="230"/>
    </row>
    <row r="28" spans="1:71" s="2" customFormat="1" ht="12.75">
      <c r="A28" s="33"/>
      <c r="B28" s="34"/>
      <c r="C28" s="33"/>
      <c r="D28" s="33"/>
      <c r="E28" s="33"/>
      <c r="F28" s="33"/>
      <c r="G28" s="33"/>
      <c r="H28" s="33"/>
      <c r="I28" s="33"/>
      <c r="J28" s="33"/>
      <c r="K28" s="33"/>
      <c r="L28" s="240" t="s">
        <v>34</v>
      </c>
      <c r="M28" s="240"/>
      <c r="N28" s="240"/>
      <c r="O28" s="240"/>
      <c r="P28" s="240"/>
      <c r="Q28" s="33"/>
      <c r="R28" s="33"/>
      <c r="S28" s="33"/>
      <c r="T28" s="33"/>
      <c r="U28" s="33"/>
      <c r="V28" s="33"/>
      <c r="W28" s="240" t="s">
        <v>35</v>
      </c>
      <c r="X28" s="240"/>
      <c r="Y28" s="240"/>
      <c r="Z28" s="240"/>
      <c r="AA28" s="240"/>
      <c r="AB28" s="240"/>
      <c r="AC28" s="240"/>
      <c r="AD28" s="240"/>
      <c r="AE28" s="240"/>
      <c r="AF28" s="33"/>
      <c r="AG28" s="33"/>
      <c r="AH28" s="33"/>
      <c r="AI28" s="33"/>
      <c r="AJ28" s="33"/>
      <c r="AK28" s="240" t="s">
        <v>36</v>
      </c>
      <c r="AL28" s="240"/>
      <c r="AM28" s="240"/>
      <c r="AN28" s="240"/>
      <c r="AO28" s="240"/>
      <c r="AP28" s="33"/>
      <c r="AQ28" s="33"/>
      <c r="AR28" s="34"/>
      <c r="BE28" s="230"/>
    </row>
    <row r="29" spans="1:71" s="3" customFormat="1" ht="14.45" customHeight="1">
      <c r="B29" s="38"/>
      <c r="D29" s="28" t="s">
        <v>37</v>
      </c>
      <c r="F29" s="28" t="s">
        <v>38</v>
      </c>
      <c r="L29" s="243">
        <v>0.21</v>
      </c>
      <c r="M29" s="242"/>
      <c r="N29" s="242"/>
      <c r="O29" s="242"/>
      <c r="P29" s="242"/>
      <c r="W29" s="241">
        <f>ROUND(AZ94, 2)</f>
        <v>0</v>
      </c>
      <c r="X29" s="242"/>
      <c r="Y29" s="242"/>
      <c r="Z29" s="242"/>
      <c r="AA29" s="242"/>
      <c r="AB29" s="242"/>
      <c r="AC29" s="242"/>
      <c r="AD29" s="242"/>
      <c r="AE29" s="242"/>
      <c r="AK29" s="241">
        <f>ROUND(AV94, 2)</f>
        <v>0</v>
      </c>
      <c r="AL29" s="242"/>
      <c r="AM29" s="242"/>
      <c r="AN29" s="242"/>
      <c r="AO29" s="242"/>
      <c r="AR29" s="38"/>
      <c r="BE29" s="231"/>
    </row>
    <row r="30" spans="1:71" s="3" customFormat="1" ht="14.45" customHeight="1">
      <c r="B30" s="38"/>
      <c r="F30" s="28" t="s">
        <v>39</v>
      </c>
      <c r="L30" s="243">
        <v>0.15</v>
      </c>
      <c r="M30" s="242"/>
      <c r="N30" s="242"/>
      <c r="O30" s="242"/>
      <c r="P30" s="242"/>
      <c r="W30" s="241">
        <f>ROUND(BA94, 2)</f>
        <v>0</v>
      </c>
      <c r="X30" s="242"/>
      <c r="Y30" s="242"/>
      <c r="Z30" s="242"/>
      <c r="AA30" s="242"/>
      <c r="AB30" s="242"/>
      <c r="AC30" s="242"/>
      <c r="AD30" s="242"/>
      <c r="AE30" s="242"/>
      <c r="AK30" s="241">
        <f>ROUND(AW94, 2)</f>
        <v>0</v>
      </c>
      <c r="AL30" s="242"/>
      <c r="AM30" s="242"/>
      <c r="AN30" s="242"/>
      <c r="AO30" s="242"/>
      <c r="AR30" s="38"/>
      <c r="BE30" s="231"/>
    </row>
    <row r="31" spans="1:71" s="3" customFormat="1" ht="14.45" hidden="1" customHeight="1">
      <c r="B31" s="38"/>
      <c r="F31" s="28" t="s">
        <v>40</v>
      </c>
      <c r="L31" s="243">
        <v>0.21</v>
      </c>
      <c r="M31" s="242"/>
      <c r="N31" s="242"/>
      <c r="O31" s="242"/>
      <c r="P31" s="242"/>
      <c r="W31" s="241">
        <f>ROUND(BB94, 2)</f>
        <v>0</v>
      </c>
      <c r="X31" s="242"/>
      <c r="Y31" s="242"/>
      <c r="Z31" s="242"/>
      <c r="AA31" s="242"/>
      <c r="AB31" s="242"/>
      <c r="AC31" s="242"/>
      <c r="AD31" s="242"/>
      <c r="AE31" s="242"/>
      <c r="AK31" s="241">
        <v>0</v>
      </c>
      <c r="AL31" s="242"/>
      <c r="AM31" s="242"/>
      <c r="AN31" s="242"/>
      <c r="AO31" s="242"/>
      <c r="AR31" s="38"/>
      <c r="BE31" s="231"/>
    </row>
    <row r="32" spans="1:71" s="3" customFormat="1" ht="14.45" hidden="1" customHeight="1">
      <c r="B32" s="38"/>
      <c r="F32" s="28" t="s">
        <v>41</v>
      </c>
      <c r="L32" s="243">
        <v>0.15</v>
      </c>
      <c r="M32" s="242"/>
      <c r="N32" s="242"/>
      <c r="O32" s="242"/>
      <c r="P32" s="242"/>
      <c r="W32" s="241">
        <f>ROUND(BC94, 2)</f>
        <v>0</v>
      </c>
      <c r="X32" s="242"/>
      <c r="Y32" s="242"/>
      <c r="Z32" s="242"/>
      <c r="AA32" s="242"/>
      <c r="AB32" s="242"/>
      <c r="AC32" s="242"/>
      <c r="AD32" s="242"/>
      <c r="AE32" s="242"/>
      <c r="AK32" s="241">
        <v>0</v>
      </c>
      <c r="AL32" s="242"/>
      <c r="AM32" s="242"/>
      <c r="AN32" s="242"/>
      <c r="AO32" s="242"/>
      <c r="AR32" s="38"/>
      <c r="BE32" s="231"/>
    </row>
    <row r="33" spans="1:57" s="3" customFormat="1" ht="14.45" hidden="1" customHeight="1">
      <c r="B33" s="38"/>
      <c r="F33" s="28" t="s">
        <v>42</v>
      </c>
      <c r="L33" s="243">
        <v>0</v>
      </c>
      <c r="M33" s="242"/>
      <c r="N33" s="242"/>
      <c r="O33" s="242"/>
      <c r="P33" s="242"/>
      <c r="W33" s="241">
        <f>ROUND(BD94, 2)</f>
        <v>0</v>
      </c>
      <c r="X33" s="242"/>
      <c r="Y33" s="242"/>
      <c r="Z33" s="242"/>
      <c r="AA33" s="242"/>
      <c r="AB33" s="242"/>
      <c r="AC33" s="242"/>
      <c r="AD33" s="242"/>
      <c r="AE33" s="242"/>
      <c r="AK33" s="241">
        <v>0</v>
      </c>
      <c r="AL33" s="242"/>
      <c r="AM33" s="242"/>
      <c r="AN33" s="242"/>
      <c r="AO33" s="242"/>
      <c r="AR33" s="38"/>
      <c r="BE33" s="231"/>
    </row>
    <row r="34" spans="1:57" s="2" customFormat="1" ht="6.95" customHeight="1">
      <c r="A34" s="33"/>
      <c r="B34" s="34"/>
      <c r="C34" s="33"/>
      <c r="D34" s="33"/>
      <c r="E34" s="33"/>
      <c r="F34" s="33"/>
      <c r="G34" s="33"/>
      <c r="H34" s="33"/>
      <c r="I34" s="33"/>
      <c r="J34" s="33"/>
      <c r="K34" s="33"/>
      <c r="L34" s="33"/>
      <c r="M34" s="33"/>
      <c r="N34" s="33"/>
      <c r="O34" s="33"/>
      <c r="P34" s="33"/>
      <c r="Q34" s="33"/>
      <c r="R34" s="33"/>
      <c r="S34" s="33"/>
      <c r="T34" s="33"/>
      <c r="U34" s="33"/>
      <c r="V34" s="33"/>
      <c r="W34" s="33"/>
      <c r="X34" s="33"/>
      <c r="Y34" s="33"/>
      <c r="Z34" s="33"/>
      <c r="AA34" s="33"/>
      <c r="AB34" s="33"/>
      <c r="AC34" s="33"/>
      <c r="AD34" s="33"/>
      <c r="AE34" s="33"/>
      <c r="AF34" s="33"/>
      <c r="AG34" s="33"/>
      <c r="AH34" s="33"/>
      <c r="AI34" s="33"/>
      <c r="AJ34" s="33"/>
      <c r="AK34" s="33"/>
      <c r="AL34" s="33"/>
      <c r="AM34" s="33"/>
      <c r="AN34" s="33"/>
      <c r="AO34" s="33"/>
      <c r="AP34" s="33"/>
      <c r="AQ34" s="33"/>
      <c r="AR34" s="34"/>
      <c r="BE34" s="230"/>
    </row>
    <row r="35" spans="1:57" s="2" customFormat="1" ht="25.9" customHeight="1">
      <c r="A35" s="33"/>
      <c r="B35" s="34"/>
      <c r="C35" s="39"/>
      <c r="D35" s="40" t="s">
        <v>43</v>
      </c>
      <c r="E35" s="41"/>
      <c r="F35" s="41"/>
      <c r="G35" s="41"/>
      <c r="H35" s="41"/>
      <c r="I35" s="41"/>
      <c r="J35" s="41"/>
      <c r="K35" s="41"/>
      <c r="L35" s="41"/>
      <c r="M35" s="41"/>
      <c r="N35" s="41"/>
      <c r="O35" s="41"/>
      <c r="P35" s="41"/>
      <c r="Q35" s="41"/>
      <c r="R35" s="41"/>
      <c r="S35" s="41"/>
      <c r="T35" s="42" t="s">
        <v>44</v>
      </c>
      <c r="U35" s="41"/>
      <c r="V35" s="41"/>
      <c r="W35" s="41"/>
      <c r="X35" s="247" t="s">
        <v>45</v>
      </c>
      <c r="Y35" s="245"/>
      <c r="Z35" s="245"/>
      <c r="AA35" s="245"/>
      <c r="AB35" s="245"/>
      <c r="AC35" s="41"/>
      <c r="AD35" s="41"/>
      <c r="AE35" s="41"/>
      <c r="AF35" s="41"/>
      <c r="AG35" s="41"/>
      <c r="AH35" s="41"/>
      <c r="AI35" s="41"/>
      <c r="AJ35" s="41"/>
      <c r="AK35" s="244">
        <f>SUM(AK26:AK33)</f>
        <v>0</v>
      </c>
      <c r="AL35" s="245"/>
      <c r="AM35" s="245"/>
      <c r="AN35" s="245"/>
      <c r="AO35" s="246"/>
      <c r="AP35" s="39"/>
      <c r="AQ35" s="39"/>
      <c r="AR35" s="34"/>
      <c r="BE35" s="33"/>
    </row>
    <row r="36" spans="1:57" s="2" customFormat="1" ht="6.95" customHeight="1">
      <c r="A36" s="33"/>
      <c r="B36" s="34"/>
      <c r="C36" s="33"/>
      <c r="D36" s="33"/>
      <c r="E36" s="33"/>
      <c r="F36" s="33"/>
      <c r="G36" s="33"/>
      <c r="H36" s="33"/>
      <c r="I36" s="33"/>
      <c r="J36" s="33"/>
      <c r="K36" s="33"/>
      <c r="L36" s="33"/>
      <c r="M36" s="33"/>
      <c r="N36" s="33"/>
      <c r="O36" s="33"/>
      <c r="P36" s="33"/>
      <c r="Q36" s="33"/>
      <c r="R36" s="33"/>
      <c r="S36" s="33"/>
      <c r="T36" s="33"/>
      <c r="U36" s="33"/>
      <c r="V36" s="33"/>
      <c r="W36" s="33"/>
      <c r="X36" s="33"/>
      <c r="Y36" s="33"/>
      <c r="Z36" s="33"/>
      <c r="AA36" s="33"/>
      <c r="AB36" s="33"/>
      <c r="AC36" s="33"/>
      <c r="AD36" s="33"/>
      <c r="AE36" s="33"/>
      <c r="AF36" s="33"/>
      <c r="AG36" s="33"/>
      <c r="AH36" s="33"/>
      <c r="AI36" s="33"/>
      <c r="AJ36" s="33"/>
      <c r="AK36" s="33"/>
      <c r="AL36" s="33"/>
      <c r="AM36" s="33"/>
      <c r="AN36" s="33"/>
      <c r="AO36" s="33"/>
      <c r="AP36" s="33"/>
      <c r="AQ36" s="33"/>
      <c r="AR36" s="34"/>
      <c r="BE36" s="33"/>
    </row>
    <row r="37" spans="1:57" s="2" customFormat="1" ht="14.45" customHeight="1">
      <c r="A37" s="33"/>
      <c r="B37" s="34"/>
      <c r="C37" s="33"/>
      <c r="D37" s="33"/>
      <c r="E37" s="33"/>
      <c r="F37" s="33"/>
      <c r="G37" s="33"/>
      <c r="H37" s="33"/>
      <c r="I37" s="33"/>
      <c r="J37" s="33"/>
      <c r="K37" s="33"/>
      <c r="L37" s="33"/>
      <c r="M37" s="33"/>
      <c r="N37" s="33"/>
      <c r="O37" s="33"/>
      <c r="P37" s="33"/>
      <c r="Q37" s="33"/>
      <c r="R37" s="33"/>
      <c r="S37" s="33"/>
      <c r="T37" s="33"/>
      <c r="U37" s="33"/>
      <c r="V37" s="33"/>
      <c r="W37" s="33"/>
      <c r="X37" s="33"/>
      <c r="Y37" s="33"/>
      <c r="Z37" s="33"/>
      <c r="AA37" s="33"/>
      <c r="AB37" s="33"/>
      <c r="AC37" s="33"/>
      <c r="AD37" s="33"/>
      <c r="AE37" s="33"/>
      <c r="AF37" s="33"/>
      <c r="AG37" s="33"/>
      <c r="AH37" s="33"/>
      <c r="AI37" s="33"/>
      <c r="AJ37" s="33"/>
      <c r="AK37" s="33"/>
      <c r="AL37" s="33"/>
      <c r="AM37" s="33"/>
      <c r="AN37" s="33"/>
      <c r="AO37" s="33"/>
      <c r="AP37" s="33"/>
      <c r="AQ37" s="33"/>
      <c r="AR37" s="34"/>
      <c r="BE37" s="33"/>
    </row>
    <row r="38" spans="1:57" s="1" customFormat="1" ht="14.45" customHeight="1">
      <c r="B38" s="21"/>
      <c r="AR38" s="21"/>
    </row>
    <row r="39" spans="1:57" s="1" customFormat="1" ht="14.45" customHeight="1">
      <c r="B39" s="21"/>
      <c r="AR39" s="21"/>
    </row>
    <row r="40" spans="1:57" s="1" customFormat="1" ht="14.45" customHeight="1">
      <c r="B40" s="21"/>
      <c r="AR40" s="21"/>
    </row>
    <row r="41" spans="1:57" s="1" customFormat="1" ht="14.45" customHeight="1">
      <c r="B41" s="21"/>
      <c r="AR41" s="21"/>
    </row>
    <row r="42" spans="1:57" s="1" customFormat="1" ht="14.45" customHeight="1">
      <c r="B42" s="21"/>
      <c r="AR42" s="21"/>
    </row>
    <row r="43" spans="1:57" s="1" customFormat="1" ht="14.45" customHeight="1">
      <c r="B43" s="21"/>
      <c r="AR43" s="21"/>
    </row>
    <row r="44" spans="1:57" s="1" customFormat="1" ht="14.45" customHeight="1">
      <c r="B44" s="21"/>
      <c r="AR44" s="21"/>
    </row>
    <row r="45" spans="1:57" s="1" customFormat="1" ht="14.45" customHeight="1">
      <c r="B45" s="21"/>
      <c r="AR45" s="21"/>
    </row>
    <row r="46" spans="1:57" s="1" customFormat="1" ht="14.45" customHeight="1">
      <c r="B46" s="21"/>
      <c r="AR46" s="21"/>
    </row>
    <row r="47" spans="1:57" s="1" customFormat="1" ht="14.45" customHeight="1">
      <c r="B47" s="21"/>
      <c r="AR47" s="21"/>
    </row>
    <row r="48" spans="1:57" s="1" customFormat="1" ht="14.45" customHeight="1">
      <c r="B48" s="21"/>
      <c r="AR48" s="21"/>
    </row>
    <row r="49" spans="1:57" s="2" customFormat="1" ht="14.45" customHeight="1">
      <c r="B49" s="43"/>
      <c r="D49" s="44" t="s">
        <v>46</v>
      </c>
      <c r="E49" s="45"/>
      <c r="F49" s="45"/>
      <c r="G49" s="45"/>
      <c r="H49" s="45"/>
      <c r="I49" s="45"/>
      <c r="J49" s="45"/>
      <c r="K49" s="45"/>
      <c r="L49" s="45"/>
      <c r="M49" s="45"/>
      <c r="N49" s="45"/>
      <c r="O49" s="45"/>
      <c r="P49" s="45"/>
      <c r="Q49" s="45"/>
      <c r="R49" s="45"/>
      <c r="S49" s="45"/>
      <c r="T49" s="45"/>
      <c r="U49" s="45"/>
      <c r="V49" s="45"/>
      <c r="W49" s="45"/>
      <c r="X49" s="45"/>
      <c r="Y49" s="45"/>
      <c r="Z49" s="45"/>
      <c r="AA49" s="45"/>
      <c r="AB49" s="45"/>
      <c r="AC49" s="45"/>
      <c r="AD49" s="45"/>
      <c r="AE49" s="45"/>
      <c r="AF49" s="45"/>
      <c r="AG49" s="45"/>
      <c r="AH49" s="44" t="s">
        <v>47</v>
      </c>
      <c r="AI49" s="45"/>
      <c r="AJ49" s="45"/>
      <c r="AK49" s="45"/>
      <c r="AL49" s="45"/>
      <c r="AM49" s="45"/>
      <c r="AN49" s="45"/>
      <c r="AO49" s="45"/>
      <c r="AR49" s="43"/>
    </row>
    <row r="50" spans="1:57" ht="11.25">
      <c r="B50" s="21"/>
      <c r="AR50" s="21"/>
    </row>
    <row r="51" spans="1:57" ht="11.25">
      <c r="B51" s="21"/>
      <c r="AR51" s="21"/>
    </row>
    <row r="52" spans="1:57" ht="11.25">
      <c r="B52" s="21"/>
      <c r="AR52" s="21"/>
    </row>
    <row r="53" spans="1:57" ht="11.25">
      <c r="B53" s="21"/>
      <c r="AR53" s="21"/>
    </row>
    <row r="54" spans="1:57" ht="11.25">
      <c r="B54" s="21"/>
      <c r="AR54" s="21"/>
    </row>
    <row r="55" spans="1:57" ht="11.25">
      <c r="B55" s="21"/>
      <c r="AR55" s="21"/>
    </row>
    <row r="56" spans="1:57" ht="11.25">
      <c r="B56" s="21"/>
      <c r="AR56" s="21"/>
    </row>
    <row r="57" spans="1:57" ht="11.25">
      <c r="B57" s="21"/>
      <c r="AR57" s="21"/>
    </row>
    <row r="58" spans="1:57" ht="11.25">
      <c r="B58" s="21"/>
      <c r="AR58" s="21"/>
    </row>
    <row r="59" spans="1:57" ht="11.25">
      <c r="B59" s="21"/>
      <c r="AR59" s="21"/>
    </row>
    <row r="60" spans="1:57" s="2" customFormat="1" ht="12.75">
      <c r="A60" s="33"/>
      <c r="B60" s="34"/>
      <c r="C60" s="33"/>
      <c r="D60" s="46" t="s">
        <v>48</v>
      </c>
      <c r="E60" s="36"/>
      <c r="F60" s="36"/>
      <c r="G60" s="36"/>
      <c r="H60" s="36"/>
      <c r="I60" s="36"/>
      <c r="J60" s="36"/>
      <c r="K60" s="36"/>
      <c r="L60" s="36"/>
      <c r="M60" s="36"/>
      <c r="N60" s="36"/>
      <c r="O60" s="36"/>
      <c r="P60" s="36"/>
      <c r="Q60" s="36"/>
      <c r="R60" s="36"/>
      <c r="S60" s="36"/>
      <c r="T60" s="36"/>
      <c r="U60" s="36"/>
      <c r="V60" s="46" t="s">
        <v>49</v>
      </c>
      <c r="W60" s="36"/>
      <c r="X60" s="36"/>
      <c r="Y60" s="36"/>
      <c r="Z60" s="36"/>
      <c r="AA60" s="36"/>
      <c r="AB60" s="36"/>
      <c r="AC60" s="36"/>
      <c r="AD60" s="36"/>
      <c r="AE60" s="36"/>
      <c r="AF60" s="36"/>
      <c r="AG60" s="36"/>
      <c r="AH60" s="46" t="s">
        <v>48</v>
      </c>
      <c r="AI60" s="36"/>
      <c r="AJ60" s="36"/>
      <c r="AK60" s="36"/>
      <c r="AL60" s="36"/>
      <c r="AM60" s="46" t="s">
        <v>49</v>
      </c>
      <c r="AN60" s="36"/>
      <c r="AO60" s="36"/>
      <c r="AP60" s="33"/>
      <c r="AQ60" s="33"/>
      <c r="AR60" s="34"/>
      <c r="BE60" s="33"/>
    </row>
    <row r="61" spans="1:57" ht="11.25">
      <c r="B61" s="21"/>
      <c r="AR61" s="21"/>
    </row>
    <row r="62" spans="1:57" ht="11.25">
      <c r="B62" s="21"/>
      <c r="AR62" s="21"/>
    </row>
    <row r="63" spans="1:57" ht="11.25">
      <c r="B63" s="21"/>
      <c r="AR63" s="21"/>
    </row>
    <row r="64" spans="1:57" s="2" customFormat="1" ht="12.75">
      <c r="A64" s="33"/>
      <c r="B64" s="34"/>
      <c r="C64" s="33"/>
      <c r="D64" s="44" t="s">
        <v>50</v>
      </c>
      <c r="E64" s="47"/>
      <c r="F64" s="47"/>
      <c r="G64" s="47"/>
      <c r="H64" s="47"/>
      <c r="I64" s="47"/>
      <c r="J64" s="47"/>
      <c r="K64" s="47"/>
      <c r="L64" s="47"/>
      <c r="M64" s="47"/>
      <c r="N64" s="47"/>
      <c r="O64" s="47"/>
      <c r="P64" s="47"/>
      <c r="Q64" s="47"/>
      <c r="R64" s="47"/>
      <c r="S64" s="47"/>
      <c r="T64" s="47"/>
      <c r="U64" s="47"/>
      <c r="V64" s="47"/>
      <c r="W64" s="47"/>
      <c r="X64" s="47"/>
      <c r="Y64" s="47"/>
      <c r="Z64" s="47"/>
      <c r="AA64" s="47"/>
      <c r="AB64" s="47"/>
      <c r="AC64" s="47"/>
      <c r="AD64" s="47"/>
      <c r="AE64" s="47"/>
      <c r="AF64" s="47"/>
      <c r="AG64" s="47"/>
      <c r="AH64" s="44" t="s">
        <v>51</v>
      </c>
      <c r="AI64" s="47"/>
      <c r="AJ64" s="47"/>
      <c r="AK64" s="47"/>
      <c r="AL64" s="47"/>
      <c r="AM64" s="47"/>
      <c r="AN64" s="47"/>
      <c r="AO64" s="47"/>
      <c r="AP64" s="33"/>
      <c r="AQ64" s="33"/>
      <c r="AR64" s="34"/>
      <c r="BE64" s="33"/>
    </row>
    <row r="65" spans="1:57" ht="11.25">
      <c r="B65" s="21"/>
      <c r="AR65" s="21"/>
    </row>
    <row r="66" spans="1:57" ht="11.25">
      <c r="B66" s="21"/>
      <c r="AR66" s="21"/>
    </row>
    <row r="67" spans="1:57" ht="11.25">
      <c r="B67" s="21"/>
      <c r="AR67" s="21"/>
    </row>
    <row r="68" spans="1:57" ht="11.25">
      <c r="B68" s="21"/>
      <c r="AR68" s="21"/>
    </row>
    <row r="69" spans="1:57" ht="11.25">
      <c r="B69" s="21"/>
      <c r="AR69" s="21"/>
    </row>
    <row r="70" spans="1:57" ht="11.25">
      <c r="B70" s="21"/>
      <c r="AR70" s="21"/>
    </row>
    <row r="71" spans="1:57" ht="11.25">
      <c r="B71" s="21"/>
      <c r="AR71" s="21"/>
    </row>
    <row r="72" spans="1:57" ht="11.25">
      <c r="B72" s="21"/>
      <c r="AR72" s="21"/>
    </row>
    <row r="73" spans="1:57" ht="11.25">
      <c r="B73" s="21"/>
      <c r="AR73" s="21"/>
    </row>
    <row r="74" spans="1:57" ht="11.25">
      <c r="B74" s="21"/>
      <c r="AR74" s="21"/>
    </row>
    <row r="75" spans="1:57" s="2" customFormat="1" ht="12.75">
      <c r="A75" s="33"/>
      <c r="B75" s="34"/>
      <c r="C75" s="33"/>
      <c r="D75" s="46" t="s">
        <v>48</v>
      </c>
      <c r="E75" s="36"/>
      <c r="F75" s="36"/>
      <c r="G75" s="36"/>
      <c r="H75" s="36"/>
      <c r="I75" s="36"/>
      <c r="J75" s="36"/>
      <c r="K75" s="36"/>
      <c r="L75" s="36"/>
      <c r="M75" s="36"/>
      <c r="N75" s="36"/>
      <c r="O75" s="36"/>
      <c r="P75" s="36"/>
      <c r="Q75" s="36"/>
      <c r="R75" s="36"/>
      <c r="S75" s="36"/>
      <c r="T75" s="36"/>
      <c r="U75" s="36"/>
      <c r="V75" s="46" t="s">
        <v>49</v>
      </c>
      <c r="W75" s="36"/>
      <c r="X75" s="36"/>
      <c r="Y75" s="36"/>
      <c r="Z75" s="36"/>
      <c r="AA75" s="36"/>
      <c r="AB75" s="36"/>
      <c r="AC75" s="36"/>
      <c r="AD75" s="36"/>
      <c r="AE75" s="36"/>
      <c r="AF75" s="36"/>
      <c r="AG75" s="36"/>
      <c r="AH75" s="46" t="s">
        <v>48</v>
      </c>
      <c r="AI75" s="36"/>
      <c r="AJ75" s="36"/>
      <c r="AK75" s="36"/>
      <c r="AL75" s="36"/>
      <c r="AM75" s="46" t="s">
        <v>49</v>
      </c>
      <c r="AN75" s="36"/>
      <c r="AO75" s="36"/>
      <c r="AP75" s="33"/>
      <c r="AQ75" s="33"/>
      <c r="AR75" s="34"/>
      <c r="BE75" s="33"/>
    </row>
    <row r="76" spans="1:57" s="2" customFormat="1" ht="11.25">
      <c r="A76" s="33"/>
      <c r="B76" s="34"/>
      <c r="C76" s="33"/>
      <c r="D76" s="33"/>
      <c r="E76" s="33"/>
      <c r="F76" s="33"/>
      <c r="G76" s="33"/>
      <c r="H76" s="33"/>
      <c r="I76" s="33"/>
      <c r="J76" s="33"/>
      <c r="K76" s="33"/>
      <c r="L76" s="33"/>
      <c r="M76" s="33"/>
      <c r="N76" s="33"/>
      <c r="O76" s="33"/>
      <c r="P76" s="33"/>
      <c r="Q76" s="33"/>
      <c r="R76" s="33"/>
      <c r="S76" s="33"/>
      <c r="T76" s="33"/>
      <c r="U76" s="33"/>
      <c r="V76" s="33"/>
      <c r="W76" s="33"/>
      <c r="X76" s="33"/>
      <c r="Y76" s="33"/>
      <c r="Z76" s="33"/>
      <c r="AA76" s="33"/>
      <c r="AB76" s="33"/>
      <c r="AC76" s="33"/>
      <c r="AD76" s="33"/>
      <c r="AE76" s="33"/>
      <c r="AF76" s="33"/>
      <c r="AG76" s="33"/>
      <c r="AH76" s="33"/>
      <c r="AI76" s="33"/>
      <c r="AJ76" s="33"/>
      <c r="AK76" s="33"/>
      <c r="AL76" s="33"/>
      <c r="AM76" s="33"/>
      <c r="AN76" s="33"/>
      <c r="AO76" s="33"/>
      <c r="AP76" s="33"/>
      <c r="AQ76" s="33"/>
      <c r="AR76" s="34"/>
      <c r="BE76" s="33"/>
    </row>
    <row r="77" spans="1:57" s="2" customFormat="1" ht="6.95" customHeight="1">
      <c r="A77" s="33"/>
      <c r="B77" s="48"/>
      <c r="C77" s="49"/>
      <c r="D77" s="49"/>
      <c r="E77" s="49"/>
      <c r="F77" s="49"/>
      <c r="G77" s="49"/>
      <c r="H77" s="49"/>
      <c r="I77" s="49"/>
      <c r="J77" s="49"/>
      <c r="K77" s="49"/>
      <c r="L77" s="49"/>
      <c r="M77" s="49"/>
      <c r="N77" s="49"/>
      <c r="O77" s="49"/>
      <c r="P77" s="49"/>
      <c r="Q77" s="49"/>
      <c r="R77" s="49"/>
      <c r="S77" s="49"/>
      <c r="T77" s="49"/>
      <c r="U77" s="49"/>
      <c r="V77" s="49"/>
      <c r="W77" s="49"/>
      <c r="X77" s="49"/>
      <c r="Y77" s="49"/>
      <c r="Z77" s="49"/>
      <c r="AA77" s="49"/>
      <c r="AB77" s="49"/>
      <c r="AC77" s="49"/>
      <c r="AD77" s="49"/>
      <c r="AE77" s="49"/>
      <c r="AF77" s="49"/>
      <c r="AG77" s="49"/>
      <c r="AH77" s="49"/>
      <c r="AI77" s="49"/>
      <c r="AJ77" s="49"/>
      <c r="AK77" s="49"/>
      <c r="AL77" s="49"/>
      <c r="AM77" s="49"/>
      <c r="AN77" s="49"/>
      <c r="AO77" s="49"/>
      <c r="AP77" s="49"/>
      <c r="AQ77" s="49"/>
      <c r="AR77" s="34"/>
      <c r="BE77" s="33"/>
    </row>
    <row r="81" spans="1:91" s="2" customFormat="1" ht="6.95" customHeight="1">
      <c r="A81" s="33"/>
      <c r="B81" s="50"/>
      <c r="C81" s="51"/>
      <c r="D81" s="51"/>
      <c r="E81" s="51"/>
      <c r="F81" s="51"/>
      <c r="G81" s="51"/>
      <c r="H81" s="51"/>
      <c r="I81" s="51"/>
      <c r="J81" s="51"/>
      <c r="K81" s="51"/>
      <c r="L81" s="51"/>
      <c r="M81" s="51"/>
      <c r="N81" s="51"/>
      <c r="O81" s="51"/>
      <c r="P81" s="51"/>
      <c r="Q81" s="51"/>
      <c r="R81" s="51"/>
      <c r="S81" s="51"/>
      <c r="T81" s="51"/>
      <c r="U81" s="51"/>
      <c r="V81" s="51"/>
      <c r="W81" s="51"/>
      <c r="X81" s="51"/>
      <c r="Y81" s="51"/>
      <c r="Z81" s="51"/>
      <c r="AA81" s="51"/>
      <c r="AB81" s="51"/>
      <c r="AC81" s="51"/>
      <c r="AD81" s="51"/>
      <c r="AE81" s="51"/>
      <c r="AF81" s="51"/>
      <c r="AG81" s="51"/>
      <c r="AH81" s="51"/>
      <c r="AI81" s="51"/>
      <c r="AJ81" s="51"/>
      <c r="AK81" s="51"/>
      <c r="AL81" s="51"/>
      <c r="AM81" s="51"/>
      <c r="AN81" s="51"/>
      <c r="AO81" s="51"/>
      <c r="AP81" s="51"/>
      <c r="AQ81" s="51"/>
      <c r="AR81" s="34"/>
      <c r="BE81" s="33"/>
    </row>
    <row r="82" spans="1:91" s="2" customFormat="1" ht="24.95" customHeight="1">
      <c r="A82" s="33"/>
      <c r="B82" s="34"/>
      <c r="C82" s="22" t="s">
        <v>52</v>
      </c>
      <c r="D82" s="33"/>
      <c r="E82" s="33"/>
      <c r="F82" s="33"/>
      <c r="G82" s="33"/>
      <c r="H82" s="33"/>
      <c r="I82" s="33"/>
      <c r="J82" s="33"/>
      <c r="K82" s="33"/>
      <c r="L82" s="33"/>
      <c r="M82" s="33"/>
      <c r="N82" s="33"/>
      <c r="O82" s="33"/>
      <c r="P82" s="33"/>
      <c r="Q82" s="33"/>
      <c r="R82" s="33"/>
      <c r="S82" s="33"/>
      <c r="T82" s="33"/>
      <c r="U82" s="33"/>
      <c r="V82" s="33"/>
      <c r="W82" s="33"/>
      <c r="X82" s="33"/>
      <c r="Y82" s="33"/>
      <c r="Z82" s="33"/>
      <c r="AA82" s="33"/>
      <c r="AB82" s="33"/>
      <c r="AC82" s="33"/>
      <c r="AD82" s="33"/>
      <c r="AE82" s="33"/>
      <c r="AF82" s="33"/>
      <c r="AG82" s="33"/>
      <c r="AH82" s="33"/>
      <c r="AI82" s="33"/>
      <c r="AJ82" s="33"/>
      <c r="AK82" s="33"/>
      <c r="AL82" s="33"/>
      <c r="AM82" s="33"/>
      <c r="AN82" s="33"/>
      <c r="AO82" s="33"/>
      <c r="AP82" s="33"/>
      <c r="AQ82" s="33"/>
      <c r="AR82" s="34"/>
      <c r="BE82" s="33"/>
    </row>
    <row r="83" spans="1:91" s="2" customFormat="1" ht="6.95" customHeight="1">
      <c r="A83" s="33"/>
      <c r="B83" s="34"/>
      <c r="C83" s="33"/>
      <c r="D83" s="33"/>
      <c r="E83" s="33"/>
      <c r="F83" s="33"/>
      <c r="G83" s="33"/>
      <c r="H83" s="33"/>
      <c r="I83" s="33"/>
      <c r="J83" s="33"/>
      <c r="K83" s="33"/>
      <c r="L83" s="33"/>
      <c r="M83" s="33"/>
      <c r="N83" s="33"/>
      <c r="O83" s="33"/>
      <c r="P83" s="33"/>
      <c r="Q83" s="33"/>
      <c r="R83" s="33"/>
      <c r="S83" s="33"/>
      <c r="T83" s="33"/>
      <c r="U83" s="33"/>
      <c r="V83" s="33"/>
      <c r="W83" s="33"/>
      <c r="X83" s="33"/>
      <c r="Y83" s="33"/>
      <c r="Z83" s="33"/>
      <c r="AA83" s="33"/>
      <c r="AB83" s="33"/>
      <c r="AC83" s="33"/>
      <c r="AD83" s="33"/>
      <c r="AE83" s="33"/>
      <c r="AF83" s="33"/>
      <c r="AG83" s="33"/>
      <c r="AH83" s="33"/>
      <c r="AI83" s="33"/>
      <c r="AJ83" s="33"/>
      <c r="AK83" s="33"/>
      <c r="AL83" s="33"/>
      <c r="AM83" s="33"/>
      <c r="AN83" s="33"/>
      <c r="AO83" s="33"/>
      <c r="AP83" s="33"/>
      <c r="AQ83" s="33"/>
      <c r="AR83" s="34"/>
      <c r="BE83" s="33"/>
    </row>
    <row r="84" spans="1:91" s="4" customFormat="1" ht="12" customHeight="1">
      <c r="B84" s="52"/>
      <c r="C84" s="28" t="s">
        <v>13</v>
      </c>
      <c r="L84" s="4" t="str">
        <f>K5</f>
        <v>67294</v>
      </c>
      <c r="AR84" s="52"/>
    </row>
    <row r="85" spans="1:91" s="5" customFormat="1" ht="36.950000000000003" customHeight="1">
      <c r="B85" s="53"/>
      <c r="C85" s="54" t="s">
        <v>16</v>
      </c>
      <c r="L85" s="226" t="str">
        <f>K6</f>
        <v>PD - Regenerace sídliště Nádražní II etapa</v>
      </c>
      <c r="M85" s="227"/>
      <c r="N85" s="227"/>
      <c r="O85" s="227"/>
      <c r="P85" s="227"/>
      <c r="Q85" s="227"/>
      <c r="R85" s="227"/>
      <c r="S85" s="227"/>
      <c r="T85" s="227"/>
      <c r="U85" s="227"/>
      <c r="V85" s="227"/>
      <c r="W85" s="227"/>
      <c r="X85" s="227"/>
      <c r="Y85" s="227"/>
      <c r="Z85" s="227"/>
      <c r="AA85" s="227"/>
      <c r="AB85" s="227"/>
      <c r="AC85" s="227"/>
      <c r="AD85" s="227"/>
      <c r="AE85" s="227"/>
      <c r="AF85" s="227"/>
      <c r="AG85" s="227"/>
      <c r="AH85" s="227"/>
      <c r="AI85" s="227"/>
      <c r="AJ85" s="227"/>
      <c r="AK85" s="227"/>
      <c r="AL85" s="227"/>
      <c r="AM85" s="227"/>
      <c r="AN85" s="227"/>
      <c r="AO85" s="227"/>
      <c r="AR85" s="53"/>
    </row>
    <row r="86" spans="1:91" s="2" customFormat="1" ht="6.95" customHeight="1">
      <c r="A86" s="33"/>
      <c r="B86" s="34"/>
      <c r="C86" s="33"/>
      <c r="D86" s="33"/>
      <c r="E86" s="33"/>
      <c r="F86" s="33"/>
      <c r="G86" s="33"/>
      <c r="H86" s="33"/>
      <c r="I86" s="33"/>
      <c r="J86" s="33"/>
      <c r="K86" s="33"/>
      <c r="L86" s="33"/>
      <c r="M86" s="33"/>
      <c r="N86" s="33"/>
      <c r="O86" s="33"/>
      <c r="P86" s="33"/>
      <c r="Q86" s="33"/>
      <c r="R86" s="33"/>
      <c r="S86" s="33"/>
      <c r="T86" s="33"/>
      <c r="U86" s="33"/>
      <c r="V86" s="33"/>
      <c r="W86" s="33"/>
      <c r="X86" s="33"/>
      <c r="Y86" s="33"/>
      <c r="Z86" s="33"/>
      <c r="AA86" s="33"/>
      <c r="AB86" s="33"/>
      <c r="AC86" s="33"/>
      <c r="AD86" s="33"/>
      <c r="AE86" s="33"/>
      <c r="AF86" s="33"/>
      <c r="AG86" s="33"/>
      <c r="AH86" s="33"/>
      <c r="AI86" s="33"/>
      <c r="AJ86" s="33"/>
      <c r="AK86" s="33"/>
      <c r="AL86" s="33"/>
      <c r="AM86" s="33"/>
      <c r="AN86" s="33"/>
      <c r="AO86" s="33"/>
      <c r="AP86" s="33"/>
      <c r="AQ86" s="33"/>
      <c r="AR86" s="34"/>
      <c r="BE86" s="33"/>
    </row>
    <row r="87" spans="1:91" s="2" customFormat="1" ht="12" customHeight="1">
      <c r="A87" s="33"/>
      <c r="B87" s="34"/>
      <c r="C87" s="28" t="s">
        <v>20</v>
      </c>
      <c r="D87" s="33"/>
      <c r="E87" s="33"/>
      <c r="F87" s="33"/>
      <c r="G87" s="33"/>
      <c r="H87" s="33"/>
      <c r="I87" s="33"/>
      <c r="J87" s="33"/>
      <c r="K87" s="33"/>
      <c r="L87" s="55" t="str">
        <f>IF(K8="","",K8)</f>
        <v xml:space="preserve"> </v>
      </c>
      <c r="M87" s="33"/>
      <c r="N87" s="33"/>
      <c r="O87" s="33"/>
      <c r="P87" s="33"/>
      <c r="Q87" s="33"/>
      <c r="R87" s="33"/>
      <c r="S87" s="33"/>
      <c r="T87" s="33"/>
      <c r="U87" s="33"/>
      <c r="V87" s="33"/>
      <c r="W87" s="33"/>
      <c r="X87" s="33"/>
      <c r="Y87" s="33"/>
      <c r="Z87" s="33"/>
      <c r="AA87" s="33"/>
      <c r="AB87" s="33"/>
      <c r="AC87" s="33"/>
      <c r="AD87" s="33"/>
      <c r="AE87" s="33"/>
      <c r="AF87" s="33"/>
      <c r="AG87" s="33"/>
      <c r="AH87" s="33"/>
      <c r="AI87" s="28" t="s">
        <v>22</v>
      </c>
      <c r="AJ87" s="33"/>
      <c r="AK87" s="33"/>
      <c r="AL87" s="33"/>
      <c r="AM87" s="252" t="str">
        <f>IF(AN8= "","",AN8)</f>
        <v>11. 8. 2022</v>
      </c>
      <c r="AN87" s="252"/>
      <c r="AO87" s="33"/>
      <c r="AP87" s="33"/>
      <c r="AQ87" s="33"/>
      <c r="AR87" s="34"/>
      <c r="BE87" s="33"/>
    </row>
    <row r="88" spans="1:91" s="2" customFormat="1" ht="6.95" customHeight="1">
      <c r="A88" s="33"/>
      <c r="B88" s="34"/>
      <c r="C88" s="33"/>
      <c r="D88" s="33"/>
      <c r="E88" s="33"/>
      <c r="F88" s="33"/>
      <c r="G88" s="33"/>
      <c r="H88" s="33"/>
      <c r="I88" s="33"/>
      <c r="J88" s="33"/>
      <c r="K88" s="33"/>
      <c r="L88" s="33"/>
      <c r="M88" s="33"/>
      <c r="N88" s="33"/>
      <c r="O88" s="33"/>
      <c r="P88" s="33"/>
      <c r="Q88" s="33"/>
      <c r="R88" s="33"/>
      <c r="S88" s="33"/>
      <c r="T88" s="33"/>
      <c r="U88" s="33"/>
      <c r="V88" s="33"/>
      <c r="W88" s="33"/>
      <c r="X88" s="33"/>
      <c r="Y88" s="33"/>
      <c r="Z88" s="33"/>
      <c r="AA88" s="33"/>
      <c r="AB88" s="33"/>
      <c r="AC88" s="33"/>
      <c r="AD88" s="33"/>
      <c r="AE88" s="33"/>
      <c r="AF88" s="33"/>
      <c r="AG88" s="33"/>
      <c r="AH88" s="33"/>
      <c r="AI88" s="33"/>
      <c r="AJ88" s="33"/>
      <c r="AK88" s="33"/>
      <c r="AL88" s="33"/>
      <c r="AM88" s="33"/>
      <c r="AN88" s="33"/>
      <c r="AO88" s="33"/>
      <c r="AP88" s="33"/>
      <c r="AQ88" s="33"/>
      <c r="AR88" s="34"/>
      <c r="BE88" s="33"/>
    </row>
    <row r="89" spans="1:91" s="2" customFormat="1" ht="15.2" customHeight="1">
      <c r="A89" s="33"/>
      <c r="B89" s="34"/>
      <c r="C89" s="28" t="s">
        <v>24</v>
      </c>
      <c r="D89" s="33"/>
      <c r="E89" s="33"/>
      <c r="F89" s="33"/>
      <c r="G89" s="33"/>
      <c r="H89" s="33"/>
      <c r="I89" s="33"/>
      <c r="J89" s="33"/>
      <c r="K89" s="33"/>
      <c r="L89" s="4" t="str">
        <f>IF(E11= "","",E11)</f>
        <v xml:space="preserve"> </v>
      </c>
      <c r="M89" s="33"/>
      <c r="N89" s="33"/>
      <c r="O89" s="33"/>
      <c r="P89" s="33"/>
      <c r="Q89" s="33"/>
      <c r="R89" s="33"/>
      <c r="S89" s="33"/>
      <c r="T89" s="33"/>
      <c r="U89" s="33"/>
      <c r="V89" s="33"/>
      <c r="W89" s="33"/>
      <c r="X89" s="33"/>
      <c r="Y89" s="33"/>
      <c r="Z89" s="33"/>
      <c r="AA89" s="33"/>
      <c r="AB89" s="33"/>
      <c r="AC89" s="33"/>
      <c r="AD89" s="33"/>
      <c r="AE89" s="33"/>
      <c r="AF89" s="33"/>
      <c r="AG89" s="33"/>
      <c r="AH89" s="33"/>
      <c r="AI89" s="28" t="s">
        <v>29</v>
      </c>
      <c r="AJ89" s="33"/>
      <c r="AK89" s="33"/>
      <c r="AL89" s="33"/>
      <c r="AM89" s="253" t="str">
        <f>IF(E17="","",E17)</f>
        <v xml:space="preserve"> </v>
      </c>
      <c r="AN89" s="254"/>
      <c r="AO89" s="254"/>
      <c r="AP89" s="254"/>
      <c r="AQ89" s="33"/>
      <c r="AR89" s="34"/>
      <c r="AS89" s="256" t="s">
        <v>53</v>
      </c>
      <c r="AT89" s="257"/>
      <c r="AU89" s="57"/>
      <c r="AV89" s="57"/>
      <c r="AW89" s="57"/>
      <c r="AX89" s="57"/>
      <c r="AY89" s="57"/>
      <c r="AZ89" s="57"/>
      <c r="BA89" s="57"/>
      <c r="BB89" s="57"/>
      <c r="BC89" s="57"/>
      <c r="BD89" s="58"/>
      <c r="BE89" s="33"/>
    </row>
    <row r="90" spans="1:91" s="2" customFormat="1" ht="15.2" customHeight="1">
      <c r="A90" s="33"/>
      <c r="B90" s="34"/>
      <c r="C90" s="28" t="s">
        <v>27</v>
      </c>
      <c r="D90" s="33"/>
      <c r="E90" s="33"/>
      <c r="F90" s="33"/>
      <c r="G90" s="33"/>
      <c r="H90" s="33"/>
      <c r="I90" s="33"/>
      <c r="J90" s="33"/>
      <c r="K90" s="33"/>
      <c r="L90" s="4" t="str">
        <f>IF(E14= "Vyplň údaj","",E14)</f>
        <v/>
      </c>
      <c r="M90" s="33"/>
      <c r="N90" s="33"/>
      <c r="O90" s="33"/>
      <c r="P90" s="33"/>
      <c r="Q90" s="33"/>
      <c r="R90" s="33"/>
      <c r="S90" s="33"/>
      <c r="T90" s="33"/>
      <c r="U90" s="33"/>
      <c r="V90" s="33"/>
      <c r="W90" s="33"/>
      <c r="X90" s="33"/>
      <c r="Y90" s="33"/>
      <c r="Z90" s="33"/>
      <c r="AA90" s="33"/>
      <c r="AB90" s="33"/>
      <c r="AC90" s="33"/>
      <c r="AD90" s="33"/>
      <c r="AE90" s="33"/>
      <c r="AF90" s="33"/>
      <c r="AG90" s="33"/>
      <c r="AH90" s="33"/>
      <c r="AI90" s="28" t="s">
        <v>31</v>
      </c>
      <c r="AJ90" s="33"/>
      <c r="AK90" s="33"/>
      <c r="AL90" s="33"/>
      <c r="AM90" s="253" t="str">
        <f>IF(E20="","",E20)</f>
        <v xml:space="preserve"> </v>
      </c>
      <c r="AN90" s="254"/>
      <c r="AO90" s="254"/>
      <c r="AP90" s="254"/>
      <c r="AQ90" s="33"/>
      <c r="AR90" s="34"/>
      <c r="AS90" s="258"/>
      <c r="AT90" s="259"/>
      <c r="AU90" s="59"/>
      <c r="AV90" s="59"/>
      <c r="AW90" s="59"/>
      <c r="AX90" s="59"/>
      <c r="AY90" s="59"/>
      <c r="AZ90" s="59"/>
      <c r="BA90" s="59"/>
      <c r="BB90" s="59"/>
      <c r="BC90" s="59"/>
      <c r="BD90" s="60"/>
      <c r="BE90" s="33"/>
    </row>
    <row r="91" spans="1:91" s="2" customFormat="1" ht="10.9" customHeight="1">
      <c r="A91" s="33"/>
      <c r="B91" s="34"/>
      <c r="C91" s="33"/>
      <c r="D91" s="33"/>
      <c r="E91" s="33"/>
      <c r="F91" s="33"/>
      <c r="G91" s="33"/>
      <c r="H91" s="33"/>
      <c r="I91" s="33"/>
      <c r="J91" s="33"/>
      <c r="K91" s="33"/>
      <c r="L91" s="33"/>
      <c r="M91" s="33"/>
      <c r="N91" s="33"/>
      <c r="O91" s="33"/>
      <c r="P91" s="33"/>
      <c r="Q91" s="33"/>
      <c r="R91" s="33"/>
      <c r="S91" s="33"/>
      <c r="T91" s="33"/>
      <c r="U91" s="33"/>
      <c r="V91" s="33"/>
      <c r="W91" s="33"/>
      <c r="X91" s="33"/>
      <c r="Y91" s="33"/>
      <c r="Z91" s="33"/>
      <c r="AA91" s="33"/>
      <c r="AB91" s="33"/>
      <c r="AC91" s="33"/>
      <c r="AD91" s="33"/>
      <c r="AE91" s="33"/>
      <c r="AF91" s="33"/>
      <c r="AG91" s="33"/>
      <c r="AH91" s="33"/>
      <c r="AI91" s="33"/>
      <c r="AJ91" s="33"/>
      <c r="AK91" s="33"/>
      <c r="AL91" s="33"/>
      <c r="AM91" s="33"/>
      <c r="AN91" s="33"/>
      <c r="AO91" s="33"/>
      <c r="AP91" s="33"/>
      <c r="AQ91" s="33"/>
      <c r="AR91" s="34"/>
      <c r="AS91" s="258"/>
      <c r="AT91" s="259"/>
      <c r="AU91" s="59"/>
      <c r="AV91" s="59"/>
      <c r="AW91" s="59"/>
      <c r="AX91" s="59"/>
      <c r="AY91" s="59"/>
      <c r="AZ91" s="59"/>
      <c r="BA91" s="59"/>
      <c r="BB91" s="59"/>
      <c r="BC91" s="59"/>
      <c r="BD91" s="60"/>
      <c r="BE91" s="33"/>
    </row>
    <row r="92" spans="1:91" s="2" customFormat="1" ht="29.25" customHeight="1">
      <c r="A92" s="33"/>
      <c r="B92" s="34"/>
      <c r="C92" s="222" t="s">
        <v>54</v>
      </c>
      <c r="D92" s="223"/>
      <c r="E92" s="223"/>
      <c r="F92" s="223"/>
      <c r="G92" s="223"/>
      <c r="H92" s="61"/>
      <c r="I92" s="225" t="s">
        <v>55</v>
      </c>
      <c r="J92" s="223"/>
      <c r="K92" s="223"/>
      <c r="L92" s="223"/>
      <c r="M92" s="223"/>
      <c r="N92" s="223"/>
      <c r="O92" s="223"/>
      <c r="P92" s="223"/>
      <c r="Q92" s="223"/>
      <c r="R92" s="223"/>
      <c r="S92" s="223"/>
      <c r="T92" s="223"/>
      <c r="U92" s="223"/>
      <c r="V92" s="223"/>
      <c r="W92" s="223"/>
      <c r="X92" s="223"/>
      <c r="Y92" s="223"/>
      <c r="Z92" s="223"/>
      <c r="AA92" s="223"/>
      <c r="AB92" s="223"/>
      <c r="AC92" s="223"/>
      <c r="AD92" s="223"/>
      <c r="AE92" s="223"/>
      <c r="AF92" s="223"/>
      <c r="AG92" s="251" t="s">
        <v>56</v>
      </c>
      <c r="AH92" s="223"/>
      <c r="AI92" s="223"/>
      <c r="AJ92" s="223"/>
      <c r="AK92" s="223"/>
      <c r="AL92" s="223"/>
      <c r="AM92" s="223"/>
      <c r="AN92" s="225" t="s">
        <v>57</v>
      </c>
      <c r="AO92" s="223"/>
      <c r="AP92" s="255"/>
      <c r="AQ92" s="62" t="s">
        <v>58</v>
      </c>
      <c r="AR92" s="34"/>
      <c r="AS92" s="63" t="s">
        <v>59</v>
      </c>
      <c r="AT92" s="64" t="s">
        <v>60</v>
      </c>
      <c r="AU92" s="64" t="s">
        <v>61</v>
      </c>
      <c r="AV92" s="64" t="s">
        <v>62</v>
      </c>
      <c r="AW92" s="64" t="s">
        <v>63</v>
      </c>
      <c r="AX92" s="64" t="s">
        <v>64</v>
      </c>
      <c r="AY92" s="64" t="s">
        <v>65</v>
      </c>
      <c r="AZ92" s="64" t="s">
        <v>66</v>
      </c>
      <c r="BA92" s="64" t="s">
        <v>67</v>
      </c>
      <c r="BB92" s="64" t="s">
        <v>68</v>
      </c>
      <c r="BC92" s="64" t="s">
        <v>69</v>
      </c>
      <c r="BD92" s="65" t="s">
        <v>70</v>
      </c>
      <c r="BE92" s="33"/>
    </row>
    <row r="93" spans="1:91" s="2" customFormat="1" ht="10.9" customHeight="1">
      <c r="A93" s="33"/>
      <c r="B93" s="34"/>
      <c r="C93" s="33"/>
      <c r="D93" s="33"/>
      <c r="E93" s="33"/>
      <c r="F93" s="33"/>
      <c r="G93" s="33"/>
      <c r="H93" s="33"/>
      <c r="I93" s="33"/>
      <c r="J93" s="33"/>
      <c r="K93" s="33"/>
      <c r="L93" s="33"/>
      <c r="M93" s="33"/>
      <c r="N93" s="33"/>
      <c r="O93" s="33"/>
      <c r="P93" s="33"/>
      <c r="Q93" s="33"/>
      <c r="R93" s="33"/>
      <c r="S93" s="33"/>
      <c r="T93" s="33"/>
      <c r="U93" s="33"/>
      <c r="V93" s="33"/>
      <c r="W93" s="33"/>
      <c r="X93" s="33"/>
      <c r="Y93" s="33"/>
      <c r="Z93" s="33"/>
      <c r="AA93" s="33"/>
      <c r="AB93" s="33"/>
      <c r="AC93" s="33"/>
      <c r="AD93" s="33"/>
      <c r="AE93" s="33"/>
      <c r="AF93" s="33"/>
      <c r="AG93" s="33"/>
      <c r="AH93" s="33"/>
      <c r="AI93" s="33"/>
      <c r="AJ93" s="33"/>
      <c r="AK93" s="33"/>
      <c r="AL93" s="33"/>
      <c r="AM93" s="33"/>
      <c r="AN93" s="33"/>
      <c r="AO93" s="33"/>
      <c r="AP93" s="33"/>
      <c r="AQ93" s="33"/>
      <c r="AR93" s="34"/>
      <c r="AS93" s="66"/>
      <c r="AT93" s="67"/>
      <c r="AU93" s="67"/>
      <c r="AV93" s="67"/>
      <c r="AW93" s="67"/>
      <c r="AX93" s="67"/>
      <c r="AY93" s="67"/>
      <c r="AZ93" s="67"/>
      <c r="BA93" s="67"/>
      <c r="BB93" s="67"/>
      <c r="BC93" s="67"/>
      <c r="BD93" s="68"/>
      <c r="BE93" s="33"/>
    </row>
    <row r="94" spans="1:91" s="6" customFormat="1" ht="32.450000000000003" customHeight="1">
      <c r="B94" s="69"/>
      <c r="C94" s="70" t="s">
        <v>71</v>
      </c>
      <c r="D94" s="71"/>
      <c r="E94" s="71"/>
      <c r="F94" s="71"/>
      <c r="G94" s="71"/>
      <c r="H94" s="71"/>
      <c r="I94" s="71"/>
      <c r="J94" s="71"/>
      <c r="K94" s="71"/>
      <c r="L94" s="71"/>
      <c r="M94" s="71"/>
      <c r="N94" s="71"/>
      <c r="O94" s="71"/>
      <c r="P94" s="71"/>
      <c r="Q94" s="71"/>
      <c r="R94" s="71"/>
      <c r="S94" s="71"/>
      <c r="T94" s="71"/>
      <c r="U94" s="71"/>
      <c r="V94" s="71"/>
      <c r="W94" s="71"/>
      <c r="X94" s="71"/>
      <c r="Y94" s="71"/>
      <c r="Z94" s="71"/>
      <c r="AA94" s="71"/>
      <c r="AB94" s="71"/>
      <c r="AC94" s="71"/>
      <c r="AD94" s="71"/>
      <c r="AE94" s="71"/>
      <c r="AF94" s="71"/>
      <c r="AG94" s="228">
        <f>ROUND(SUM(AG95:AG109),2)</f>
        <v>0</v>
      </c>
      <c r="AH94" s="228"/>
      <c r="AI94" s="228"/>
      <c r="AJ94" s="228"/>
      <c r="AK94" s="228"/>
      <c r="AL94" s="228"/>
      <c r="AM94" s="228"/>
      <c r="AN94" s="260">
        <f t="shared" ref="AN94:AN109" si="0">SUM(AG94,AT94)</f>
        <v>0</v>
      </c>
      <c r="AO94" s="260"/>
      <c r="AP94" s="260"/>
      <c r="AQ94" s="73" t="s">
        <v>1</v>
      </c>
      <c r="AR94" s="69"/>
      <c r="AS94" s="74">
        <f>ROUND(SUM(AS95:AS109),2)</f>
        <v>0</v>
      </c>
      <c r="AT94" s="75">
        <f t="shared" ref="AT94:AT109" si="1">ROUND(SUM(AV94:AW94),2)</f>
        <v>0</v>
      </c>
      <c r="AU94" s="76">
        <f>ROUND(SUM(AU95:AU109),5)</f>
        <v>0</v>
      </c>
      <c r="AV94" s="75">
        <f>ROUND(AZ94*L29,2)</f>
        <v>0</v>
      </c>
      <c r="AW94" s="75">
        <f>ROUND(BA94*L30,2)</f>
        <v>0</v>
      </c>
      <c r="AX94" s="75">
        <f>ROUND(BB94*L29,2)</f>
        <v>0</v>
      </c>
      <c r="AY94" s="75">
        <f>ROUND(BC94*L30,2)</f>
        <v>0</v>
      </c>
      <c r="AZ94" s="75">
        <f>ROUND(SUM(AZ95:AZ109),2)</f>
        <v>0</v>
      </c>
      <c r="BA94" s="75">
        <f>ROUND(SUM(BA95:BA109),2)</f>
        <v>0</v>
      </c>
      <c r="BB94" s="75">
        <f>ROUND(SUM(BB95:BB109),2)</f>
        <v>0</v>
      </c>
      <c r="BC94" s="75">
        <f>ROUND(SUM(BC95:BC109),2)</f>
        <v>0</v>
      </c>
      <c r="BD94" s="77">
        <f>ROUND(SUM(BD95:BD109),2)</f>
        <v>0</v>
      </c>
      <c r="BS94" s="78" t="s">
        <v>72</v>
      </c>
      <c r="BT94" s="78" t="s">
        <v>73</v>
      </c>
      <c r="BU94" s="79" t="s">
        <v>74</v>
      </c>
      <c r="BV94" s="78" t="s">
        <v>75</v>
      </c>
      <c r="BW94" s="78" t="s">
        <v>4</v>
      </c>
      <c r="BX94" s="78" t="s">
        <v>76</v>
      </c>
      <c r="CL94" s="78" t="s">
        <v>1</v>
      </c>
    </row>
    <row r="95" spans="1:91" s="7" customFormat="1" ht="24.75" customHeight="1">
      <c r="A95" s="80" t="s">
        <v>77</v>
      </c>
      <c r="B95" s="81"/>
      <c r="C95" s="82"/>
      <c r="D95" s="224" t="s">
        <v>78</v>
      </c>
      <c r="E95" s="224"/>
      <c r="F95" s="224"/>
      <c r="G95" s="224"/>
      <c r="H95" s="224"/>
      <c r="I95" s="83"/>
      <c r="J95" s="224">
        <v>101</v>
      </c>
      <c r="K95" s="224"/>
      <c r="L95" s="224"/>
      <c r="M95" s="224"/>
      <c r="N95" s="224"/>
      <c r="O95" s="224"/>
      <c r="P95" s="224"/>
      <c r="Q95" s="224"/>
      <c r="R95" s="224"/>
      <c r="S95" s="224"/>
      <c r="T95" s="224"/>
      <c r="U95" s="224"/>
      <c r="V95" s="224"/>
      <c r="W95" s="224"/>
      <c r="X95" s="224"/>
      <c r="Y95" s="224"/>
      <c r="Z95" s="224"/>
      <c r="AA95" s="224"/>
      <c r="AB95" s="224"/>
      <c r="AC95" s="224"/>
      <c r="AD95" s="224"/>
      <c r="AE95" s="224"/>
      <c r="AF95" s="224"/>
      <c r="AG95" s="249">
        <f>'část - A - SO - 101 - kom...'!J30</f>
        <v>0</v>
      </c>
      <c r="AH95" s="250"/>
      <c r="AI95" s="250"/>
      <c r="AJ95" s="250"/>
      <c r="AK95" s="250"/>
      <c r="AL95" s="250"/>
      <c r="AM95" s="250"/>
      <c r="AN95" s="249">
        <f t="shared" si="0"/>
        <v>0</v>
      </c>
      <c r="AO95" s="250"/>
      <c r="AP95" s="250"/>
      <c r="AQ95" s="84" t="s">
        <v>80</v>
      </c>
      <c r="AR95" s="81"/>
      <c r="AS95" s="85">
        <v>0</v>
      </c>
      <c r="AT95" s="86">
        <f t="shared" si="1"/>
        <v>0</v>
      </c>
      <c r="AU95" s="87">
        <f>'část - A - SO - 101 - kom...'!P124</f>
        <v>0</v>
      </c>
      <c r="AV95" s="86">
        <f>'část - A - SO - 101 - kom...'!J33</f>
        <v>0</v>
      </c>
      <c r="AW95" s="86">
        <f>'část - A - SO - 101 - kom...'!J34</f>
        <v>0</v>
      </c>
      <c r="AX95" s="86">
        <f>'část - A - SO - 101 - kom...'!J35</f>
        <v>0</v>
      </c>
      <c r="AY95" s="86">
        <f>'část - A - SO - 101 - kom...'!J36</f>
        <v>0</v>
      </c>
      <c r="AZ95" s="86">
        <f>'část - A - SO - 101 - kom...'!F33</f>
        <v>0</v>
      </c>
      <c r="BA95" s="86">
        <f>'část - A - SO - 101 - kom...'!F34</f>
        <v>0</v>
      </c>
      <c r="BB95" s="86">
        <f>'část - A - SO - 101 - kom...'!F35</f>
        <v>0</v>
      </c>
      <c r="BC95" s="86">
        <f>'část - A - SO - 101 - kom...'!F36</f>
        <v>0</v>
      </c>
      <c r="BD95" s="88">
        <f>'část - A - SO - 101 - kom...'!F37</f>
        <v>0</v>
      </c>
      <c r="BT95" s="89" t="s">
        <v>81</v>
      </c>
      <c r="BV95" s="89" t="s">
        <v>75</v>
      </c>
      <c r="BW95" s="89" t="s">
        <v>82</v>
      </c>
      <c r="BX95" s="89" t="s">
        <v>4</v>
      </c>
      <c r="CL95" s="89" t="s">
        <v>1</v>
      </c>
      <c r="CM95" s="89" t="s">
        <v>83</v>
      </c>
    </row>
    <row r="96" spans="1:91" s="7" customFormat="1" ht="37.5" customHeight="1">
      <c r="A96" s="80" t="s">
        <v>77</v>
      </c>
      <c r="B96" s="81"/>
      <c r="C96" s="82"/>
      <c r="D96" s="224" t="s">
        <v>78</v>
      </c>
      <c r="E96" s="224"/>
      <c r="F96" s="224"/>
      <c r="G96" s="224"/>
      <c r="H96" s="224"/>
      <c r="I96" s="83"/>
      <c r="J96" s="224" t="s">
        <v>84</v>
      </c>
      <c r="K96" s="224"/>
      <c r="L96" s="224"/>
      <c r="M96" s="224"/>
      <c r="N96" s="224"/>
      <c r="O96" s="224"/>
      <c r="P96" s="224"/>
      <c r="Q96" s="224"/>
      <c r="R96" s="224"/>
      <c r="S96" s="224"/>
      <c r="T96" s="224"/>
      <c r="U96" s="224"/>
      <c r="V96" s="224"/>
      <c r="W96" s="224"/>
      <c r="X96" s="224"/>
      <c r="Y96" s="224"/>
      <c r="Z96" s="224"/>
      <c r="AA96" s="224"/>
      <c r="AB96" s="224"/>
      <c r="AC96" s="224"/>
      <c r="AD96" s="224"/>
      <c r="AE96" s="224"/>
      <c r="AF96" s="224"/>
      <c r="AG96" s="249">
        <f>'část - A - SO - 201'!J30</f>
        <v>0</v>
      </c>
      <c r="AH96" s="250"/>
      <c r="AI96" s="250"/>
      <c r="AJ96" s="250"/>
      <c r="AK96" s="250"/>
      <c r="AL96" s="250"/>
      <c r="AM96" s="250"/>
      <c r="AN96" s="249">
        <f t="shared" si="0"/>
        <v>0</v>
      </c>
      <c r="AO96" s="250"/>
      <c r="AP96" s="250"/>
      <c r="AQ96" s="84" t="s">
        <v>80</v>
      </c>
      <c r="AR96" s="81"/>
      <c r="AS96" s="85">
        <v>0</v>
      </c>
      <c r="AT96" s="86">
        <f t="shared" si="1"/>
        <v>0</v>
      </c>
      <c r="AU96" s="87">
        <f>'část - A - SO - 201'!P117</f>
        <v>0</v>
      </c>
      <c r="AV96" s="86">
        <f>'část - A - SO - 201'!J33</f>
        <v>0</v>
      </c>
      <c r="AW96" s="86">
        <f>'část - A - SO - 201'!J34</f>
        <v>0</v>
      </c>
      <c r="AX96" s="86">
        <f>'část - A - SO - 201'!J35</f>
        <v>0</v>
      </c>
      <c r="AY96" s="86">
        <f>'část - A - SO - 201'!J36</f>
        <v>0</v>
      </c>
      <c r="AZ96" s="86">
        <f>'část - A - SO - 201'!F33</f>
        <v>0</v>
      </c>
      <c r="BA96" s="86">
        <f>'část - A - SO - 201'!F34</f>
        <v>0</v>
      </c>
      <c r="BB96" s="86">
        <f>'část - A - SO - 201'!F35</f>
        <v>0</v>
      </c>
      <c r="BC96" s="86">
        <f>'část - A - SO - 201'!F36</f>
        <v>0</v>
      </c>
      <c r="BD96" s="88">
        <f>'část - A - SO - 201'!F37</f>
        <v>0</v>
      </c>
      <c r="BT96" s="89" t="s">
        <v>81</v>
      </c>
      <c r="BV96" s="89" t="s">
        <v>75</v>
      </c>
      <c r="BW96" s="89" t="s">
        <v>85</v>
      </c>
      <c r="BX96" s="89" t="s">
        <v>4</v>
      </c>
      <c r="CL96" s="89" t="s">
        <v>1</v>
      </c>
      <c r="CM96" s="89" t="s">
        <v>83</v>
      </c>
    </row>
    <row r="97" spans="1:91" s="7" customFormat="1" ht="24.75" customHeight="1">
      <c r="A97" s="80" t="s">
        <v>77</v>
      </c>
      <c r="B97" s="81"/>
      <c r="C97" s="82"/>
      <c r="D97" s="224" t="s">
        <v>78</v>
      </c>
      <c r="E97" s="224"/>
      <c r="F97" s="224"/>
      <c r="G97" s="224"/>
      <c r="H97" s="224"/>
      <c r="I97" s="83"/>
      <c r="J97" s="224" t="s">
        <v>86</v>
      </c>
      <c r="K97" s="224"/>
      <c r="L97" s="224"/>
      <c r="M97" s="224"/>
      <c r="N97" s="224"/>
      <c r="O97" s="224"/>
      <c r="P97" s="224"/>
      <c r="Q97" s="224"/>
      <c r="R97" s="224"/>
      <c r="S97" s="224"/>
      <c r="T97" s="224"/>
      <c r="U97" s="224"/>
      <c r="V97" s="224"/>
      <c r="W97" s="224"/>
      <c r="X97" s="224"/>
      <c r="Y97" s="224"/>
      <c r="Z97" s="224"/>
      <c r="AA97" s="224"/>
      <c r="AB97" s="224"/>
      <c r="AC97" s="224"/>
      <c r="AD97" s="224"/>
      <c r="AE97" s="224"/>
      <c r="AF97" s="224"/>
      <c r="AG97" s="249">
        <f>'část - A - S0 - 301'!J30</f>
        <v>0</v>
      </c>
      <c r="AH97" s="250"/>
      <c r="AI97" s="250"/>
      <c r="AJ97" s="250"/>
      <c r="AK97" s="250"/>
      <c r="AL97" s="250"/>
      <c r="AM97" s="250"/>
      <c r="AN97" s="249">
        <f t="shared" si="0"/>
        <v>0</v>
      </c>
      <c r="AO97" s="250"/>
      <c r="AP97" s="250"/>
      <c r="AQ97" s="84" t="s">
        <v>80</v>
      </c>
      <c r="AR97" s="81"/>
      <c r="AS97" s="85">
        <v>0</v>
      </c>
      <c r="AT97" s="86">
        <f t="shared" si="1"/>
        <v>0</v>
      </c>
      <c r="AU97" s="87">
        <f>'část - A - S0 - 301'!P125</f>
        <v>0</v>
      </c>
      <c r="AV97" s="86">
        <f>'část - A - S0 - 301'!J33</f>
        <v>0</v>
      </c>
      <c r="AW97" s="86">
        <f>'část - A - S0 - 301'!J34</f>
        <v>0</v>
      </c>
      <c r="AX97" s="86">
        <f>'část - A - S0 - 301'!J35</f>
        <v>0</v>
      </c>
      <c r="AY97" s="86">
        <f>'část - A - S0 - 301'!J36</f>
        <v>0</v>
      </c>
      <c r="AZ97" s="86">
        <f>'část - A - S0 - 301'!F33</f>
        <v>0</v>
      </c>
      <c r="BA97" s="86">
        <f>'část - A - S0 - 301'!F34</f>
        <v>0</v>
      </c>
      <c r="BB97" s="86">
        <f>'část - A - S0 - 301'!F35</f>
        <v>0</v>
      </c>
      <c r="BC97" s="86">
        <f>'část - A - S0 - 301'!F36</f>
        <v>0</v>
      </c>
      <c r="BD97" s="88">
        <f>'část - A - S0 - 301'!F37</f>
        <v>0</v>
      </c>
      <c r="BT97" s="89" t="s">
        <v>81</v>
      </c>
      <c r="BV97" s="89" t="s">
        <v>75</v>
      </c>
      <c r="BW97" s="89" t="s">
        <v>87</v>
      </c>
      <c r="BX97" s="89" t="s">
        <v>4</v>
      </c>
      <c r="CL97" s="89" t="s">
        <v>1</v>
      </c>
      <c r="CM97" s="89" t="s">
        <v>83</v>
      </c>
    </row>
    <row r="98" spans="1:91" s="7" customFormat="1" ht="50.25" customHeight="1">
      <c r="A98" s="80" t="s">
        <v>77</v>
      </c>
      <c r="B98" s="81"/>
      <c r="C98" s="82"/>
      <c r="D98" s="224" t="s">
        <v>78</v>
      </c>
      <c r="E98" s="224"/>
      <c r="F98" s="224"/>
      <c r="G98" s="224"/>
      <c r="H98" s="224"/>
      <c r="I98" s="83"/>
      <c r="J98" s="224">
        <v>302</v>
      </c>
      <c r="K98" s="224"/>
      <c r="L98" s="224"/>
      <c r="M98" s="224"/>
      <c r="N98" s="224"/>
      <c r="O98" s="224"/>
      <c r="P98" s="224"/>
      <c r="Q98" s="224"/>
      <c r="R98" s="224"/>
      <c r="S98" s="224"/>
      <c r="T98" s="224"/>
      <c r="U98" s="224"/>
      <c r="V98" s="224"/>
      <c r="W98" s="224"/>
      <c r="X98" s="224"/>
      <c r="Y98" s="224"/>
      <c r="Z98" s="224"/>
      <c r="AA98" s="224"/>
      <c r="AB98" s="224"/>
      <c r="AC98" s="224"/>
      <c r="AD98" s="224"/>
      <c r="AE98" s="224"/>
      <c r="AF98" s="224"/>
      <c r="AG98" s="249">
        <f>'část - A - SO - 302 - Pře...'!J30</f>
        <v>0</v>
      </c>
      <c r="AH98" s="250"/>
      <c r="AI98" s="250"/>
      <c r="AJ98" s="250"/>
      <c r="AK98" s="250"/>
      <c r="AL98" s="250"/>
      <c r="AM98" s="250"/>
      <c r="AN98" s="249">
        <f t="shared" si="0"/>
        <v>0</v>
      </c>
      <c r="AO98" s="250"/>
      <c r="AP98" s="250"/>
      <c r="AQ98" s="84" t="s">
        <v>80</v>
      </c>
      <c r="AR98" s="81"/>
      <c r="AS98" s="85">
        <v>0</v>
      </c>
      <c r="AT98" s="86">
        <f t="shared" si="1"/>
        <v>0</v>
      </c>
      <c r="AU98" s="87">
        <f>'část - A - SO - 302 - Pře...'!P118</f>
        <v>0</v>
      </c>
      <c r="AV98" s="86">
        <f>'část - A - SO - 302 - Pře...'!J33</f>
        <v>0</v>
      </c>
      <c r="AW98" s="86">
        <f>'část - A - SO - 302 - Pře...'!J34</f>
        <v>0</v>
      </c>
      <c r="AX98" s="86">
        <f>'část - A - SO - 302 - Pře...'!J35</f>
        <v>0</v>
      </c>
      <c r="AY98" s="86">
        <f>'část - A - SO - 302 - Pře...'!J36</f>
        <v>0</v>
      </c>
      <c r="AZ98" s="86">
        <f>'část - A - SO - 302 - Pře...'!F33</f>
        <v>0</v>
      </c>
      <c r="BA98" s="86">
        <f>'část - A - SO - 302 - Pře...'!F34</f>
        <v>0</v>
      </c>
      <c r="BB98" s="86">
        <f>'část - A - SO - 302 - Pře...'!F35</f>
        <v>0</v>
      </c>
      <c r="BC98" s="86">
        <f>'část - A - SO - 302 - Pře...'!F36</f>
        <v>0</v>
      </c>
      <c r="BD98" s="88">
        <f>'část - A - SO - 302 - Pře...'!F37</f>
        <v>0</v>
      </c>
      <c r="BT98" s="89" t="s">
        <v>81</v>
      </c>
      <c r="BV98" s="89" t="s">
        <v>75</v>
      </c>
      <c r="BW98" s="89" t="s">
        <v>88</v>
      </c>
      <c r="BX98" s="89" t="s">
        <v>4</v>
      </c>
      <c r="CL98" s="89" t="s">
        <v>1</v>
      </c>
      <c r="CM98" s="89" t="s">
        <v>83</v>
      </c>
    </row>
    <row r="99" spans="1:91" s="7" customFormat="1" ht="16.5" customHeight="1">
      <c r="A99" s="80" t="s">
        <v>77</v>
      </c>
      <c r="B99" s="81"/>
      <c r="C99" s="82"/>
      <c r="D99" s="224" t="s">
        <v>78</v>
      </c>
      <c r="E99" s="224"/>
      <c r="F99" s="224"/>
      <c r="G99" s="224"/>
      <c r="H99" s="224"/>
      <c r="I99" s="83"/>
      <c r="J99" s="224">
        <v>401</v>
      </c>
      <c r="K99" s="224"/>
      <c r="L99" s="224"/>
      <c r="M99" s="224"/>
      <c r="N99" s="224"/>
      <c r="O99" s="224"/>
      <c r="P99" s="224"/>
      <c r="Q99" s="224"/>
      <c r="R99" s="224"/>
      <c r="S99" s="224"/>
      <c r="T99" s="224"/>
      <c r="U99" s="224"/>
      <c r="V99" s="224"/>
      <c r="W99" s="224"/>
      <c r="X99" s="224"/>
      <c r="Y99" s="224"/>
      <c r="Z99" s="224"/>
      <c r="AA99" s="224"/>
      <c r="AB99" s="224"/>
      <c r="AC99" s="224"/>
      <c r="AD99" s="224"/>
      <c r="AE99" s="224"/>
      <c r="AF99" s="224"/>
      <c r="AG99" s="249">
        <f>'část - A - SO - 401'!J30</f>
        <v>0</v>
      </c>
      <c r="AH99" s="250"/>
      <c r="AI99" s="250"/>
      <c r="AJ99" s="250"/>
      <c r="AK99" s="250"/>
      <c r="AL99" s="250"/>
      <c r="AM99" s="250"/>
      <c r="AN99" s="249">
        <f t="shared" si="0"/>
        <v>0</v>
      </c>
      <c r="AO99" s="250"/>
      <c r="AP99" s="250"/>
      <c r="AQ99" s="84" t="s">
        <v>80</v>
      </c>
      <c r="AR99" s="81"/>
      <c r="AS99" s="85">
        <v>0</v>
      </c>
      <c r="AT99" s="86">
        <f t="shared" si="1"/>
        <v>0</v>
      </c>
      <c r="AU99" s="87">
        <f>'část - A - SO - 401'!P118</f>
        <v>0</v>
      </c>
      <c r="AV99" s="86">
        <f>'část - A - SO - 401'!J33</f>
        <v>0</v>
      </c>
      <c r="AW99" s="86">
        <f>'část - A - SO - 401'!J34</f>
        <v>0</v>
      </c>
      <c r="AX99" s="86">
        <f>'část - A - SO - 401'!J35</f>
        <v>0</v>
      </c>
      <c r="AY99" s="86">
        <f>'část - A - SO - 401'!J36</f>
        <v>0</v>
      </c>
      <c r="AZ99" s="86">
        <f>'část - A - SO - 401'!F33</f>
        <v>0</v>
      </c>
      <c r="BA99" s="86">
        <f>'část - A - SO - 401'!F34</f>
        <v>0</v>
      </c>
      <c r="BB99" s="86">
        <f>'část - A - SO - 401'!F35</f>
        <v>0</v>
      </c>
      <c r="BC99" s="86">
        <f>'část - A - SO - 401'!F36</f>
        <v>0</v>
      </c>
      <c r="BD99" s="88">
        <f>'část - A - SO - 401'!F37</f>
        <v>0</v>
      </c>
      <c r="BT99" s="89" t="s">
        <v>81</v>
      </c>
      <c r="BV99" s="89" t="s">
        <v>75</v>
      </c>
      <c r="BW99" s="89" t="s">
        <v>89</v>
      </c>
      <c r="BX99" s="89" t="s">
        <v>4</v>
      </c>
      <c r="CL99" s="89" t="s">
        <v>1</v>
      </c>
      <c r="CM99" s="89" t="s">
        <v>83</v>
      </c>
    </row>
    <row r="100" spans="1:91" s="7" customFormat="1" ht="37.5" customHeight="1">
      <c r="A100" s="80" t="s">
        <v>77</v>
      </c>
      <c r="B100" s="81"/>
      <c r="C100" s="82"/>
      <c r="D100" s="224" t="s">
        <v>90</v>
      </c>
      <c r="E100" s="224"/>
      <c r="F100" s="224"/>
      <c r="G100" s="224"/>
      <c r="H100" s="224"/>
      <c r="I100" s="83"/>
      <c r="J100" s="224" t="s">
        <v>91</v>
      </c>
      <c r="K100" s="224"/>
      <c r="L100" s="224"/>
      <c r="M100" s="224"/>
      <c r="N100" s="224"/>
      <c r="O100" s="224"/>
      <c r="P100" s="224"/>
      <c r="Q100" s="224"/>
      <c r="R100" s="224"/>
      <c r="S100" s="224"/>
      <c r="T100" s="224"/>
      <c r="U100" s="224"/>
      <c r="V100" s="224"/>
      <c r="W100" s="224"/>
      <c r="X100" s="224"/>
      <c r="Y100" s="224"/>
      <c r="Z100" s="224"/>
      <c r="AA100" s="224"/>
      <c r="AB100" s="224"/>
      <c r="AC100" s="224"/>
      <c r="AD100" s="224"/>
      <c r="AE100" s="224"/>
      <c r="AF100" s="224"/>
      <c r="AG100" s="249">
        <f>'část - A - přeložka - CETIN'!J30</f>
        <v>0</v>
      </c>
      <c r="AH100" s="250"/>
      <c r="AI100" s="250"/>
      <c r="AJ100" s="250"/>
      <c r="AK100" s="250"/>
      <c r="AL100" s="250"/>
      <c r="AM100" s="250"/>
      <c r="AN100" s="249">
        <f t="shared" si="0"/>
        <v>0</v>
      </c>
      <c r="AO100" s="250"/>
      <c r="AP100" s="250"/>
      <c r="AQ100" s="84" t="s">
        <v>80</v>
      </c>
      <c r="AR100" s="81"/>
      <c r="AS100" s="85">
        <v>0</v>
      </c>
      <c r="AT100" s="86">
        <f t="shared" si="1"/>
        <v>0</v>
      </c>
      <c r="AU100" s="87">
        <f>'část - A - přeložka - CETIN'!P118</f>
        <v>0</v>
      </c>
      <c r="AV100" s="86">
        <f>'část - A - přeložka - CETIN'!J33</f>
        <v>0</v>
      </c>
      <c r="AW100" s="86">
        <f>'část - A - přeložka - CETIN'!J34</f>
        <v>0</v>
      </c>
      <c r="AX100" s="86">
        <f>'část - A - přeložka - CETIN'!J35</f>
        <v>0</v>
      </c>
      <c r="AY100" s="86">
        <f>'část - A - přeložka - CETIN'!J36</f>
        <v>0</v>
      </c>
      <c r="AZ100" s="86">
        <f>'část - A - přeložka - CETIN'!F33</f>
        <v>0</v>
      </c>
      <c r="BA100" s="86">
        <f>'část - A - přeložka - CETIN'!F34</f>
        <v>0</v>
      </c>
      <c r="BB100" s="86">
        <f>'část - A - přeložka - CETIN'!F35</f>
        <v>0</v>
      </c>
      <c r="BC100" s="86">
        <f>'část - A - přeložka - CETIN'!F36</f>
        <v>0</v>
      </c>
      <c r="BD100" s="88">
        <f>'část - A - přeložka - CETIN'!F37</f>
        <v>0</v>
      </c>
      <c r="BT100" s="89" t="s">
        <v>81</v>
      </c>
      <c r="BV100" s="89" t="s">
        <v>75</v>
      </c>
      <c r="BW100" s="89" t="s">
        <v>92</v>
      </c>
      <c r="BX100" s="89" t="s">
        <v>4</v>
      </c>
      <c r="CL100" s="89" t="s">
        <v>1</v>
      </c>
      <c r="CM100" s="89" t="s">
        <v>83</v>
      </c>
    </row>
    <row r="101" spans="1:91" s="7" customFormat="1" ht="37.5" customHeight="1">
      <c r="A101" s="80" t="s">
        <v>77</v>
      </c>
      <c r="B101" s="81"/>
      <c r="C101" s="82"/>
      <c r="D101" s="224" t="s">
        <v>1654</v>
      </c>
      <c r="E101" s="224"/>
      <c r="F101" s="224"/>
      <c r="G101" s="224"/>
      <c r="H101" s="224"/>
      <c r="I101" s="83"/>
      <c r="J101" s="224" t="s">
        <v>93</v>
      </c>
      <c r="K101" s="224"/>
      <c r="L101" s="224"/>
      <c r="M101" s="224"/>
      <c r="N101" s="224"/>
      <c r="O101" s="224"/>
      <c r="P101" s="224"/>
      <c r="Q101" s="224"/>
      <c r="R101" s="224"/>
      <c r="S101" s="224"/>
      <c r="T101" s="224"/>
      <c r="U101" s="224"/>
      <c r="V101" s="224"/>
      <c r="W101" s="224"/>
      <c r="X101" s="224"/>
      <c r="Y101" s="224"/>
      <c r="Z101" s="224"/>
      <c r="AA101" s="224"/>
      <c r="AB101" s="224"/>
      <c r="AC101" s="224"/>
      <c r="AD101" s="224"/>
      <c r="AE101" s="224"/>
      <c r="AF101" s="224"/>
      <c r="AG101" s="249">
        <f>'část - B - SO - 101 - kom...'!J30</f>
        <v>0</v>
      </c>
      <c r="AH101" s="250"/>
      <c r="AI101" s="250"/>
      <c r="AJ101" s="250"/>
      <c r="AK101" s="250"/>
      <c r="AL101" s="250"/>
      <c r="AM101" s="250"/>
      <c r="AN101" s="249">
        <f t="shared" si="0"/>
        <v>0</v>
      </c>
      <c r="AO101" s="250"/>
      <c r="AP101" s="250"/>
      <c r="AQ101" s="84" t="s">
        <v>80</v>
      </c>
      <c r="AR101" s="81"/>
      <c r="AS101" s="85">
        <v>0</v>
      </c>
      <c r="AT101" s="86">
        <f t="shared" si="1"/>
        <v>0</v>
      </c>
      <c r="AU101" s="87">
        <f>'část - B - SO - 101 - kom...'!P123</f>
        <v>0</v>
      </c>
      <c r="AV101" s="86">
        <f>'část - B - SO - 101 - kom...'!J33</f>
        <v>0</v>
      </c>
      <c r="AW101" s="86">
        <f>'část - B - SO - 101 - kom...'!J34</f>
        <v>0</v>
      </c>
      <c r="AX101" s="86">
        <f>'část - B - SO - 101 - kom...'!J35</f>
        <v>0</v>
      </c>
      <c r="AY101" s="86">
        <f>'část - B - SO - 101 - kom...'!J36</f>
        <v>0</v>
      </c>
      <c r="AZ101" s="86">
        <f>'část - B - SO - 101 - kom...'!F33</f>
        <v>0</v>
      </c>
      <c r="BA101" s="86">
        <f>'část - B - SO - 101 - kom...'!F34</f>
        <v>0</v>
      </c>
      <c r="BB101" s="86">
        <f>'část - B - SO - 101 - kom...'!F35</f>
        <v>0</v>
      </c>
      <c r="BC101" s="86">
        <f>'část - B - SO - 101 - kom...'!F36</f>
        <v>0</v>
      </c>
      <c r="BD101" s="88">
        <f>'část - B - SO - 101 - kom...'!F37</f>
        <v>0</v>
      </c>
      <c r="BT101" s="89" t="s">
        <v>81</v>
      </c>
      <c r="BV101" s="89" t="s">
        <v>75</v>
      </c>
      <c r="BW101" s="89" t="s">
        <v>94</v>
      </c>
      <c r="BX101" s="89" t="s">
        <v>4</v>
      </c>
      <c r="CL101" s="89" t="s">
        <v>1</v>
      </c>
      <c r="CM101" s="89" t="s">
        <v>83</v>
      </c>
    </row>
    <row r="102" spans="1:91" s="7" customFormat="1" ht="24.75" customHeight="1">
      <c r="A102" s="80" t="s">
        <v>77</v>
      </c>
      <c r="B102" s="81"/>
      <c r="C102" s="82"/>
      <c r="D102" s="224" t="s">
        <v>95</v>
      </c>
      <c r="E102" s="224"/>
      <c r="F102" s="224"/>
      <c r="G102" s="224"/>
      <c r="H102" s="224"/>
      <c r="I102" s="83"/>
      <c r="J102" s="224">
        <v>301</v>
      </c>
      <c r="K102" s="224"/>
      <c r="L102" s="224"/>
      <c r="M102" s="224"/>
      <c r="N102" s="224"/>
      <c r="O102" s="224"/>
      <c r="P102" s="224"/>
      <c r="Q102" s="224"/>
      <c r="R102" s="224"/>
      <c r="S102" s="224"/>
      <c r="T102" s="224"/>
      <c r="U102" s="224"/>
      <c r="V102" s="224"/>
      <c r="W102" s="224"/>
      <c r="X102" s="224"/>
      <c r="Y102" s="224"/>
      <c r="Z102" s="224"/>
      <c r="AA102" s="224"/>
      <c r="AB102" s="224"/>
      <c r="AC102" s="224"/>
      <c r="AD102" s="224"/>
      <c r="AE102" s="224"/>
      <c r="AF102" s="224"/>
      <c r="AG102" s="249">
        <f>'část - B - SO - 301'!J30</f>
        <v>0</v>
      </c>
      <c r="AH102" s="250"/>
      <c r="AI102" s="250"/>
      <c r="AJ102" s="250"/>
      <c r="AK102" s="250"/>
      <c r="AL102" s="250"/>
      <c r="AM102" s="250"/>
      <c r="AN102" s="249">
        <f t="shared" si="0"/>
        <v>0</v>
      </c>
      <c r="AO102" s="250"/>
      <c r="AP102" s="250"/>
      <c r="AQ102" s="84" t="s">
        <v>80</v>
      </c>
      <c r="AR102" s="81"/>
      <c r="AS102" s="85">
        <v>0</v>
      </c>
      <c r="AT102" s="86">
        <f t="shared" si="1"/>
        <v>0</v>
      </c>
      <c r="AU102" s="87">
        <f>'část - B - SO - 301'!P122</f>
        <v>0</v>
      </c>
      <c r="AV102" s="86">
        <f>'část - B - SO - 301'!J33</f>
        <v>0</v>
      </c>
      <c r="AW102" s="86">
        <f>'část - B - SO - 301'!J34</f>
        <v>0</v>
      </c>
      <c r="AX102" s="86">
        <f>'část - B - SO - 301'!J35</f>
        <v>0</v>
      </c>
      <c r="AY102" s="86">
        <f>'část - B - SO - 301'!J36</f>
        <v>0</v>
      </c>
      <c r="AZ102" s="86">
        <f>'část - B - SO - 301'!F33</f>
        <v>0</v>
      </c>
      <c r="BA102" s="86">
        <f>'část - B - SO - 301'!F34</f>
        <v>0</v>
      </c>
      <c r="BB102" s="86">
        <f>'část - B - SO - 301'!F35</f>
        <v>0</v>
      </c>
      <c r="BC102" s="86">
        <f>'část - B - SO - 301'!F36</f>
        <v>0</v>
      </c>
      <c r="BD102" s="88">
        <f>'část - B - SO - 301'!F37</f>
        <v>0</v>
      </c>
      <c r="BT102" s="89" t="s">
        <v>81</v>
      </c>
      <c r="BV102" s="89" t="s">
        <v>75</v>
      </c>
      <c r="BW102" s="89" t="s">
        <v>97</v>
      </c>
      <c r="BX102" s="89" t="s">
        <v>4</v>
      </c>
      <c r="CL102" s="89" t="s">
        <v>1</v>
      </c>
      <c r="CM102" s="89" t="s">
        <v>83</v>
      </c>
    </row>
    <row r="103" spans="1:91" s="7" customFormat="1" ht="50.25" customHeight="1">
      <c r="A103" s="80" t="s">
        <v>77</v>
      </c>
      <c r="B103" s="81"/>
      <c r="C103" s="82"/>
      <c r="D103" s="224" t="s">
        <v>1654</v>
      </c>
      <c r="E103" s="224"/>
      <c r="F103" s="224"/>
      <c r="G103" s="224"/>
      <c r="H103" s="224"/>
      <c r="I103" s="83"/>
      <c r="J103" s="224">
        <v>801</v>
      </c>
      <c r="K103" s="224"/>
      <c r="L103" s="224"/>
      <c r="M103" s="224"/>
      <c r="N103" s="224"/>
      <c r="O103" s="224"/>
      <c r="P103" s="224"/>
      <c r="Q103" s="224"/>
      <c r="R103" s="224"/>
      <c r="S103" s="224"/>
      <c r="T103" s="224"/>
      <c r="U103" s="224"/>
      <c r="V103" s="224"/>
      <c r="W103" s="224"/>
      <c r="X103" s="224"/>
      <c r="Y103" s="224"/>
      <c r="Z103" s="224"/>
      <c r="AA103" s="224"/>
      <c r="AB103" s="224"/>
      <c r="AC103" s="224"/>
      <c r="AD103" s="224"/>
      <c r="AE103" s="224"/>
      <c r="AF103" s="224"/>
      <c r="AG103" s="249">
        <f>'část - B - SO - 801 - .'!J30</f>
        <v>0</v>
      </c>
      <c r="AH103" s="250"/>
      <c r="AI103" s="250"/>
      <c r="AJ103" s="250"/>
      <c r="AK103" s="250"/>
      <c r="AL103" s="250"/>
      <c r="AM103" s="250"/>
      <c r="AN103" s="249">
        <f t="shared" si="0"/>
        <v>0</v>
      </c>
      <c r="AO103" s="250"/>
      <c r="AP103" s="250"/>
      <c r="AQ103" s="84" t="s">
        <v>80</v>
      </c>
      <c r="AR103" s="81"/>
      <c r="AS103" s="85">
        <v>0</v>
      </c>
      <c r="AT103" s="86">
        <f t="shared" si="1"/>
        <v>0</v>
      </c>
      <c r="AU103" s="87">
        <f>'část - B - SO - 801 - .'!P120</f>
        <v>0</v>
      </c>
      <c r="AV103" s="86">
        <f>'část - B - SO - 801 - .'!J33</f>
        <v>0</v>
      </c>
      <c r="AW103" s="86">
        <f>'část - B - SO - 801 - .'!J34</f>
        <v>0</v>
      </c>
      <c r="AX103" s="86">
        <f>'část - B - SO - 801 - .'!J35</f>
        <v>0</v>
      </c>
      <c r="AY103" s="86">
        <f>'část - B - SO - 801 - .'!J36</f>
        <v>0</v>
      </c>
      <c r="AZ103" s="86">
        <f>'část - B - SO - 801 - .'!F33</f>
        <v>0</v>
      </c>
      <c r="BA103" s="86">
        <f>'část - B - SO - 801 - .'!F34</f>
        <v>0</v>
      </c>
      <c r="BB103" s="86">
        <f>'část - B - SO - 801 - .'!F35</f>
        <v>0</v>
      </c>
      <c r="BC103" s="86">
        <f>'část - B - SO - 801 - .'!F36</f>
        <v>0</v>
      </c>
      <c r="BD103" s="88">
        <f>'část - B - SO - 801 - .'!F37</f>
        <v>0</v>
      </c>
      <c r="BT103" s="89" t="s">
        <v>81</v>
      </c>
      <c r="BV103" s="89" t="s">
        <v>75</v>
      </c>
      <c r="BW103" s="89" t="s">
        <v>99</v>
      </c>
      <c r="BX103" s="89" t="s">
        <v>4</v>
      </c>
      <c r="CL103" s="89" t="s">
        <v>1</v>
      </c>
      <c r="CM103" s="89" t="s">
        <v>83</v>
      </c>
    </row>
    <row r="104" spans="1:91" s="7" customFormat="1" ht="50.25" customHeight="1">
      <c r="A104" s="80" t="s">
        <v>77</v>
      </c>
      <c r="B104" s="81"/>
      <c r="C104" s="82"/>
      <c r="D104" s="224" t="s">
        <v>1654</v>
      </c>
      <c r="E104" s="224"/>
      <c r="F104" s="224"/>
      <c r="G104" s="224"/>
      <c r="H104" s="224"/>
      <c r="I104" s="83"/>
      <c r="J104" s="224" t="s">
        <v>1655</v>
      </c>
      <c r="K104" s="224"/>
      <c r="L104" s="224"/>
      <c r="M104" s="224"/>
      <c r="N104" s="224"/>
      <c r="O104" s="224"/>
      <c r="P104" s="224"/>
      <c r="Q104" s="224"/>
      <c r="R104" s="224"/>
      <c r="S104" s="224"/>
      <c r="T104" s="224"/>
      <c r="U104" s="224"/>
      <c r="V104" s="224"/>
      <c r="W104" s="224"/>
      <c r="X104" s="224"/>
      <c r="Y104" s="224"/>
      <c r="Z104" s="224"/>
      <c r="AA104" s="224"/>
      <c r="AB104" s="224"/>
      <c r="AC104" s="224"/>
      <c r="AD104" s="224"/>
      <c r="AE104" s="224"/>
      <c r="AF104" s="224"/>
      <c r="AG104" s="249">
        <f>'část - B - SO - 101 - Rek...'!J30</f>
        <v>0</v>
      </c>
      <c r="AH104" s="250"/>
      <c r="AI104" s="250"/>
      <c r="AJ104" s="250"/>
      <c r="AK104" s="250"/>
      <c r="AL104" s="250"/>
      <c r="AM104" s="250"/>
      <c r="AN104" s="249">
        <f t="shared" si="0"/>
        <v>0</v>
      </c>
      <c r="AO104" s="250"/>
      <c r="AP104" s="250"/>
      <c r="AQ104" s="84" t="s">
        <v>80</v>
      </c>
      <c r="AR104" s="81"/>
      <c r="AS104" s="85">
        <v>0</v>
      </c>
      <c r="AT104" s="86">
        <f t="shared" si="1"/>
        <v>0</v>
      </c>
      <c r="AU104" s="87">
        <f>'část - B - SO - 101 - Rek...'!P119</f>
        <v>0</v>
      </c>
      <c r="AV104" s="86">
        <f>'část - B - SO - 101 - Rek...'!J33</f>
        <v>0</v>
      </c>
      <c r="AW104" s="86">
        <f>'část - B - SO - 101 - Rek...'!J34</f>
        <v>0</v>
      </c>
      <c r="AX104" s="86">
        <f>'část - B - SO - 101 - Rek...'!J35</f>
        <v>0</v>
      </c>
      <c r="AY104" s="86">
        <f>'část - B - SO - 101 - Rek...'!J36</f>
        <v>0</v>
      </c>
      <c r="AZ104" s="86">
        <f>'část - B - SO - 101 - Rek...'!F33</f>
        <v>0</v>
      </c>
      <c r="BA104" s="86">
        <f>'část - B - SO - 101 - Rek...'!F34</f>
        <v>0</v>
      </c>
      <c r="BB104" s="86">
        <f>'část - B - SO - 101 - Rek...'!F35</f>
        <v>0</v>
      </c>
      <c r="BC104" s="86">
        <f>'část - B - SO - 101 - Rek...'!F36</f>
        <v>0</v>
      </c>
      <c r="BD104" s="88">
        <f>'část - B - SO - 101 - Rek...'!F37</f>
        <v>0</v>
      </c>
      <c r="BT104" s="89" t="s">
        <v>81</v>
      </c>
      <c r="BV104" s="89" t="s">
        <v>75</v>
      </c>
      <c r="BW104" s="89" t="s">
        <v>100</v>
      </c>
      <c r="BX104" s="89" t="s">
        <v>4</v>
      </c>
      <c r="CL104" s="89" t="s">
        <v>1</v>
      </c>
      <c r="CM104" s="89" t="s">
        <v>83</v>
      </c>
    </row>
    <row r="105" spans="1:91" s="7" customFormat="1" ht="24.75" customHeight="1">
      <c r="A105" s="80" t="s">
        <v>77</v>
      </c>
      <c r="B105" s="81"/>
      <c r="C105" s="82"/>
      <c r="D105" s="224" t="s">
        <v>101</v>
      </c>
      <c r="E105" s="224"/>
      <c r="F105" s="224"/>
      <c r="G105" s="224"/>
      <c r="H105" s="224"/>
      <c r="I105" s="83"/>
      <c r="J105" s="224" t="s">
        <v>1656</v>
      </c>
      <c r="K105" s="224"/>
      <c r="L105" s="224"/>
      <c r="M105" s="224"/>
      <c r="N105" s="224"/>
      <c r="O105" s="224"/>
      <c r="P105" s="224"/>
      <c r="Q105" s="224"/>
      <c r="R105" s="224"/>
      <c r="S105" s="224"/>
      <c r="T105" s="224"/>
      <c r="U105" s="224"/>
      <c r="V105" s="224"/>
      <c r="W105" s="224"/>
      <c r="X105" s="224"/>
      <c r="Y105" s="224"/>
      <c r="Z105" s="224"/>
      <c r="AA105" s="224"/>
      <c r="AB105" s="224"/>
      <c r="AC105" s="224"/>
      <c r="AD105" s="224"/>
      <c r="AE105" s="224"/>
      <c r="AF105" s="224"/>
      <c r="AG105" s="249">
        <f>'část - C - SO - 101 -  ko...'!J30</f>
        <v>0</v>
      </c>
      <c r="AH105" s="250"/>
      <c r="AI105" s="250"/>
      <c r="AJ105" s="250"/>
      <c r="AK105" s="250"/>
      <c r="AL105" s="250"/>
      <c r="AM105" s="250"/>
      <c r="AN105" s="249">
        <f t="shared" si="0"/>
        <v>0</v>
      </c>
      <c r="AO105" s="250"/>
      <c r="AP105" s="250"/>
      <c r="AQ105" s="84" t="s">
        <v>80</v>
      </c>
      <c r="AR105" s="81"/>
      <c r="AS105" s="85">
        <v>0</v>
      </c>
      <c r="AT105" s="86">
        <f t="shared" si="1"/>
        <v>0</v>
      </c>
      <c r="AU105" s="87">
        <f>'část - C - SO - 101 -  ko...'!P123</f>
        <v>0</v>
      </c>
      <c r="AV105" s="86">
        <f>'část - C - SO - 101 -  ko...'!J33</f>
        <v>0</v>
      </c>
      <c r="AW105" s="86">
        <f>'část - C - SO - 101 -  ko...'!J34</f>
        <v>0</v>
      </c>
      <c r="AX105" s="86">
        <f>'část - C - SO - 101 -  ko...'!J35</f>
        <v>0</v>
      </c>
      <c r="AY105" s="86">
        <f>'část - C - SO - 101 -  ko...'!J36</f>
        <v>0</v>
      </c>
      <c r="AZ105" s="86">
        <f>'část - C - SO - 101 -  ko...'!F33</f>
        <v>0</v>
      </c>
      <c r="BA105" s="86">
        <f>'část - C - SO - 101 -  ko...'!F34</f>
        <v>0</v>
      </c>
      <c r="BB105" s="86">
        <f>'část - C - SO - 101 -  ko...'!F35</f>
        <v>0</v>
      </c>
      <c r="BC105" s="86">
        <f>'část - C - SO - 101 -  ko...'!F36</f>
        <v>0</v>
      </c>
      <c r="BD105" s="88">
        <f>'část - C - SO - 101 -  ko...'!F37</f>
        <v>0</v>
      </c>
      <c r="BT105" s="89" t="s">
        <v>81</v>
      </c>
      <c r="BV105" s="89" t="s">
        <v>75</v>
      </c>
      <c r="BW105" s="89" t="s">
        <v>102</v>
      </c>
      <c r="BX105" s="89" t="s">
        <v>4</v>
      </c>
      <c r="CL105" s="89" t="s">
        <v>1</v>
      </c>
      <c r="CM105" s="89" t="s">
        <v>83</v>
      </c>
    </row>
    <row r="106" spans="1:91" s="7" customFormat="1" ht="50.25" customHeight="1">
      <c r="A106" s="80" t="s">
        <v>77</v>
      </c>
      <c r="B106" s="81"/>
      <c r="C106" s="82"/>
      <c r="D106" s="224" t="s">
        <v>101</v>
      </c>
      <c r="E106" s="224"/>
      <c r="F106" s="224"/>
      <c r="G106" s="224"/>
      <c r="H106" s="224"/>
      <c r="I106" s="83"/>
      <c r="J106" s="224" t="s">
        <v>1657</v>
      </c>
      <c r="K106" s="224"/>
      <c r="L106" s="224"/>
      <c r="M106" s="224"/>
      <c r="N106" s="224"/>
      <c r="O106" s="224"/>
      <c r="P106" s="224"/>
      <c r="Q106" s="224"/>
      <c r="R106" s="224"/>
      <c r="S106" s="224"/>
      <c r="T106" s="224"/>
      <c r="U106" s="224"/>
      <c r="V106" s="224"/>
      <c r="W106" s="224"/>
      <c r="X106" s="224"/>
      <c r="Y106" s="224"/>
      <c r="Z106" s="224"/>
      <c r="AA106" s="224"/>
      <c r="AB106" s="224"/>
      <c r="AC106" s="224"/>
      <c r="AD106" s="224"/>
      <c r="AE106" s="224"/>
      <c r="AF106" s="224"/>
      <c r="AG106" s="249">
        <f>'část - C - SO - 101 - Odp...'!J30</f>
        <v>0</v>
      </c>
      <c r="AH106" s="250"/>
      <c r="AI106" s="250"/>
      <c r="AJ106" s="250"/>
      <c r="AK106" s="250"/>
      <c r="AL106" s="250"/>
      <c r="AM106" s="250"/>
      <c r="AN106" s="249">
        <f t="shared" si="0"/>
        <v>0</v>
      </c>
      <c r="AO106" s="250"/>
      <c r="AP106" s="250"/>
      <c r="AQ106" s="84" t="s">
        <v>80</v>
      </c>
      <c r="AR106" s="81"/>
      <c r="AS106" s="85">
        <v>0</v>
      </c>
      <c r="AT106" s="86">
        <f t="shared" si="1"/>
        <v>0</v>
      </c>
      <c r="AU106" s="87">
        <f>'část - C - SO - 101 - Odp...'!P121</f>
        <v>0</v>
      </c>
      <c r="AV106" s="86">
        <f>'část - C - SO - 101 - Odp...'!J33</f>
        <v>0</v>
      </c>
      <c r="AW106" s="86">
        <f>'část - C - SO - 101 - Odp...'!J34</f>
        <v>0</v>
      </c>
      <c r="AX106" s="86">
        <f>'část - C - SO - 101 - Odp...'!J35</f>
        <v>0</v>
      </c>
      <c r="AY106" s="86">
        <f>'část - C - SO - 101 - Odp...'!J36</f>
        <v>0</v>
      </c>
      <c r="AZ106" s="86">
        <f>'část - C - SO - 101 - Odp...'!F33</f>
        <v>0</v>
      </c>
      <c r="BA106" s="86">
        <f>'část - C - SO - 101 - Odp...'!F34</f>
        <v>0</v>
      </c>
      <c r="BB106" s="86">
        <f>'část - C - SO - 101 - Odp...'!F35</f>
        <v>0</v>
      </c>
      <c r="BC106" s="86">
        <f>'část - C - SO - 101 - Odp...'!F36</f>
        <v>0</v>
      </c>
      <c r="BD106" s="88">
        <f>'část - C - SO - 101 - Odp...'!F37</f>
        <v>0</v>
      </c>
      <c r="BT106" s="89" t="s">
        <v>81</v>
      </c>
      <c r="BV106" s="89" t="s">
        <v>75</v>
      </c>
      <c r="BW106" s="89" t="s">
        <v>103</v>
      </c>
      <c r="BX106" s="89" t="s">
        <v>4</v>
      </c>
      <c r="CL106" s="89" t="s">
        <v>1</v>
      </c>
      <c r="CM106" s="89" t="s">
        <v>83</v>
      </c>
    </row>
    <row r="107" spans="1:91" s="7" customFormat="1" ht="37.5" customHeight="1">
      <c r="A107" s="80" t="s">
        <v>77</v>
      </c>
      <c r="B107" s="81"/>
      <c r="C107" s="82"/>
      <c r="D107" s="224" t="s">
        <v>101</v>
      </c>
      <c r="E107" s="224"/>
      <c r="F107" s="224"/>
      <c r="G107" s="224"/>
      <c r="H107" s="224"/>
      <c r="I107" s="83"/>
      <c r="J107" s="224" t="s">
        <v>86</v>
      </c>
      <c r="K107" s="224"/>
      <c r="L107" s="224"/>
      <c r="M107" s="224"/>
      <c r="N107" s="224"/>
      <c r="O107" s="224"/>
      <c r="P107" s="224"/>
      <c r="Q107" s="224"/>
      <c r="R107" s="224"/>
      <c r="S107" s="224"/>
      <c r="T107" s="224"/>
      <c r="U107" s="224"/>
      <c r="V107" s="224"/>
      <c r="W107" s="224"/>
      <c r="X107" s="224"/>
      <c r="Y107" s="224"/>
      <c r="Z107" s="224"/>
      <c r="AA107" s="224"/>
      <c r="AB107" s="224"/>
      <c r="AC107" s="224"/>
      <c r="AD107" s="224"/>
      <c r="AE107" s="224"/>
      <c r="AF107" s="224"/>
      <c r="AG107" s="249">
        <f>'část - C - SO - 301'!J30</f>
        <v>0</v>
      </c>
      <c r="AH107" s="250"/>
      <c r="AI107" s="250"/>
      <c r="AJ107" s="250"/>
      <c r="AK107" s="250"/>
      <c r="AL107" s="250"/>
      <c r="AM107" s="250"/>
      <c r="AN107" s="249">
        <f t="shared" si="0"/>
        <v>0</v>
      </c>
      <c r="AO107" s="250"/>
      <c r="AP107" s="250"/>
      <c r="AQ107" s="84" t="s">
        <v>80</v>
      </c>
      <c r="AR107" s="81"/>
      <c r="AS107" s="85">
        <v>0</v>
      </c>
      <c r="AT107" s="86">
        <f t="shared" si="1"/>
        <v>0</v>
      </c>
      <c r="AU107" s="87">
        <f>'část - C - SO - 301'!P122</f>
        <v>0</v>
      </c>
      <c r="AV107" s="86">
        <f>'část - C - SO - 301'!J33</f>
        <v>0</v>
      </c>
      <c r="AW107" s="86">
        <f>'část - C - SO - 301'!J34</f>
        <v>0</v>
      </c>
      <c r="AX107" s="86">
        <f>'část - C - SO - 301'!J35</f>
        <v>0</v>
      </c>
      <c r="AY107" s="86">
        <f>'část - C - SO - 301'!J36</f>
        <v>0</v>
      </c>
      <c r="AZ107" s="86">
        <f>'část - C - SO - 301'!F33</f>
        <v>0</v>
      </c>
      <c r="BA107" s="86">
        <f>'část - C - SO - 301'!F34</f>
        <v>0</v>
      </c>
      <c r="BB107" s="86">
        <f>'část - C - SO - 301'!F35</f>
        <v>0</v>
      </c>
      <c r="BC107" s="86">
        <f>'část - C - SO - 301'!F36</f>
        <v>0</v>
      </c>
      <c r="BD107" s="88">
        <f>'část - C - SO - 301'!F37</f>
        <v>0</v>
      </c>
      <c r="BT107" s="89" t="s">
        <v>81</v>
      </c>
      <c r="BV107" s="89" t="s">
        <v>75</v>
      </c>
      <c r="BW107" s="89" t="s">
        <v>104</v>
      </c>
      <c r="BX107" s="89" t="s">
        <v>4</v>
      </c>
      <c r="CL107" s="89" t="s">
        <v>1</v>
      </c>
      <c r="CM107" s="89" t="s">
        <v>83</v>
      </c>
    </row>
    <row r="108" spans="1:91" s="7" customFormat="1" ht="50.25" customHeight="1">
      <c r="A108" s="80" t="s">
        <v>77</v>
      </c>
      <c r="B108" s="81"/>
      <c r="C108" s="82"/>
      <c r="D108" s="224" t="s">
        <v>101</v>
      </c>
      <c r="E108" s="224"/>
      <c r="F108" s="224"/>
      <c r="G108" s="224"/>
      <c r="H108" s="224"/>
      <c r="I108" s="83"/>
      <c r="J108" s="224">
        <v>801</v>
      </c>
      <c r="K108" s="224"/>
      <c r="L108" s="224"/>
      <c r="M108" s="224"/>
      <c r="N108" s="224"/>
      <c r="O108" s="224"/>
      <c r="P108" s="224"/>
      <c r="Q108" s="224"/>
      <c r="R108" s="224"/>
      <c r="S108" s="224"/>
      <c r="T108" s="224"/>
      <c r="U108" s="224"/>
      <c r="V108" s="224"/>
      <c r="W108" s="224"/>
      <c r="X108" s="224"/>
      <c r="Y108" s="224"/>
      <c r="Z108" s="224"/>
      <c r="AA108" s="224"/>
      <c r="AB108" s="224"/>
      <c r="AC108" s="224"/>
      <c r="AD108" s="224"/>
      <c r="AE108" s="224"/>
      <c r="AF108" s="224"/>
      <c r="AG108" s="249">
        <f>'část - C - SO - 801 - .'!J30</f>
        <v>0</v>
      </c>
      <c r="AH108" s="250"/>
      <c r="AI108" s="250"/>
      <c r="AJ108" s="250"/>
      <c r="AK108" s="250"/>
      <c r="AL108" s="250"/>
      <c r="AM108" s="250"/>
      <c r="AN108" s="249">
        <f t="shared" si="0"/>
        <v>0</v>
      </c>
      <c r="AO108" s="250"/>
      <c r="AP108" s="250"/>
      <c r="AQ108" s="84" t="s">
        <v>80</v>
      </c>
      <c r="AR108" s="81"/>
      <c r="AS108" s="85">
        <v>0</v>
      </c>
      <c r="AT108" s="86">
        <f t="shared" si="1"/>
        <v>0</v>
      </c>
      <c r="AU108" s="87">
        <f>'část - C - SO - 801 - .'!P120</f>
        <v>0</v>
      </c>
      <c r="AV108" s="86">
        <f>'část - C - SO - 801 - .'!J33</f>
        <v>0</v>
      </c>
      <c r="AW108" s="86">
        <f>'část - C - SO - 801 - .'!J34</f>
        <v>0</v>
      </c>
      <c r="AX108" s="86">
        <f>'část - C - SO - 801 - .'!J35</f>
        <v>0</v>
      </c>
      <c r="AY108" s="86">
        <f>'část - C - SO - 801 - .'!J36</f>
        <v>0</v>
      </c>
      <c r="AZ108" s="86">
        <f>'část - C - SO - 801 - .'!F33</f>
        <v>0</v>
      </c>
      <c r="BA108" s="86">
        <f>'část - C - SO - 801 - .'!F34</f>
        <v>0</v>
      </c>
      <c r="BB108" s="86">
        <f>'část - C - SO - 801 - .'!F35</f>
        <v>0</v>
      </c>
      <c r="BC108" s="86">
        <f>'část - C - SO - 801 - .'!F36</f>
        <v>0</v>
      </c>
      <c r="BD108" s="88">
        <f>'část - C - SO - 801 - .'!F37</f>
        <v>0</v>
      </c>
      <c r="BT108" s="89" t="s">
        <v>81</v>
      </c>
      <c r="BV108" s="89" t="s">
        <v>75</v>
      </c>
      <c r="BW108" s="89" t="s">
        <v>105</v>
      </c>
      <c r="BX108" s="89" t="s">
        <v>4</v>
      </c>
      <c r="CL108" s="89" t="s">
        <v>1</v>
      </c>
      <c r="CM108" s="89" t="s">
        <v>83</v>
      </c>
    </row>
    <row r="109" spans="1:91" s="7" customFormat="1" ht="16.5" customHeight="1">
      <c r="A109" s="80" t="s">
        <v>77</v>
      </c>
      <c r="B109" s="81"/>
      <c r="C109" s="82"/>
      <c r="D109" s="224" t="s">
        <v>106</v>
      </c>
      <c r="E109" s="224"/>
      <c r="F109" s="224"/>
      <c r="G109" s="224"/>
      <c r="H109" s="224"/>
      <c r="I109" s="83"/>
      <c r="J109" s="224" t="s">
        <v>107</v>
      </c>
      <c r="K109" s="224"/>
      <c r="L109" s="224"/>
      <c r="M109" s="224"/>
      <c r="N109" s="224"/>
      <c r="O109" s="224"/>
      <c r="P109" s="224"/>
      <c r="Q109" s="224"/>
      <c r="R109" s="224"/>
      <c r="S109" s="224"/>
      <c r="T109" s="224"/>
      <c r="U109" s="224"/>
      <c r="V109" s="224"/>
      <c r="W109" s="224"/>
      <c r="X109" s="224"/>
      <c r="Y109" s="224"/>
      <c r="Z109" s="224"/>
      <c r="AA109" s="224"/>
      <c r="AB109" s="224"/>
      <c r="AC109" s="224"/>
      <c r="AD109" s="224"/>
      <c r="AE109" s="224"/>
      <c r="AF109" s="224"/>
      <c r="AG109" s="249">
        <f>'VRN - II etapa'!J30</f>
        <v>0</v>
      </c>
      <c r="AH109" s="250"/>
      <c r="AI109" s="250"/>
      <c r="AJ109" s="250"/>
      <c r="AK109" s="250"/>
      <c r="AL109" s="250"/>
      <c r="AM109" s="250"/>
      <c r="AN109" s="249">
        <f t="shared" si="0"/>
        <v>0</v>
      </c>
      <c r="AO109" s="250"/>
      <c r="AP109" s="250"/>
      <c r="AQ109" s="84" t="s">
        <v>80</v>
      </c>
      <c r="AR109" s="81"/>
      <c r="AS109" s="90">
        <v>0</v>
      </c>
      <c r="AT109" s="91">
        <f t="shared" si="1"/>
        <v>0</v>
      </c>
      <c r="AU109" s="92">
        <f>'VRN - II etapa'!P122</f>
        <v>0</v>
      </c>
      <c r="AV109" s="91">
        <f>'VRN - II etapa'!J33</f>
        <v>0</v>
      </c>
      <c r="AW109" s="91">
        <f>'VRN - II etapa'!J34</f>
        <v>0</v>
      </c>
      <c r="AX109" s="91">
        <f>'VRN - II etapa'!J35</f>
        <v>0</v>
      </c>
      <c r="AY109" s="91">
        <f>'VRN - II etapa'!J36</f>
        <v>0</v>
      </c>
      <c r="AZ109" s="91">
        <f>'VRN - II etapa'!F33</f>
        <v>0</v>
      </c>
      <c r="BA109" s="91">
        <f>'VRN - II etapa'!F34</f>
        <v>0</v>
      </c>
      <c r="BB109" s="91">
        <f>'VRN - II etapa'!F35</f>
        <v>0</v>
      </c>
      <c r="BC109" s="91">
        <f>'VRN - II etapa'!F36</f>
        <v>0</v>
      </c>
      <c r="BD109" s="93">
        <f>'VRN - II etapa'!F37</f>
        <v>0</v>
      </c>
      <c r="BT109" s="89" t="s">
        <v>81</v>
      </c>
      <c r="BV109" s="89" t="s">
        <v>75</v>
      </c>
      <c r="BW109" s="89" t="s">
        <v>108</v>
      </c>
      <c r="BX109" s="89" t="s">
        <v>4</v>
      </c>
      <c r="CL109" s="89" t="s">
        <v>1</v>
      </c>
      <c r="CM109" s="89" t="s">
        <v>83</v>
      </c>
    </row>
    <row r="110" spans="1:91" s="2" customFormat="1" ht="30" customHeight="1">
      <c r="A110" s="33"/>
      <c r="B110" s="34"/>
      <c r="C110" s="33"/>
      <c r="D110" s="33"/>
      <c r="E110" s="33"/>
      <c r="F110" s="33"/>
      <c r="G110" s="33"/>
      <c r="H110" s="33"/>
      <c r="I110" s="33"/>
      <c r="J110" s="33"/>
      <c r="K110" s="33"/>
      <c r="L110" s="33"/>
      <c r="M110" s="33"/>
      <c r="N110" s="33"/>
      <c r="O110" s="33"/>
      <c r="P110" s="33"/>
      <c r="Q110" s="33"/>
      <c r="R110" s="33"/>
      <c r="S110" s="33"/>
      <c r="T110" s="33"/>
      <c r="U110" s="33"/>
      <c r="V110" s="33"/>
      <c r="W110" s="33"/>
      <c r="X110" s="33"/>
      <c r="Y110" s="33"/>
      <c r="Z110" s="33"/>
      <c r="AA110" s="33"/>
      <c r="AB110" s="33"/>
      <c r="AC110" s="33"/>
      <c r="AD110" s="33"/>
      <c r="AE110" s="33"/>
      <c r="AF110" s="33"/>
      <c r="AG110" s="33"/>
      <c r="AH110" s="33"/>
      <c r="AI110" s="33"/>
      <c r="AJ110" s="33"/>
      <c r="AK110" s="33"/>
      <c r="AL110" s="33"/>
      <c r="AM110" s="33"/>
      <c r="AN110" s="33"/>
      <c r="AO110" s="33"/>
      <c r="AP110" s="33"/>
      <c r="AQ110" s="33"/>
      <c r="AR110" s="34"/>
      <c r="AS110" s="33"/>
      <c r="AT110" s="33"/>
      <c r="AU110" s="33"/>
      <c r="AV110" s="33"/>
      <c r="AW110" s="33"/>
      <c r="AX110" s="33"/>
      <c r="AY110" s="33"/>
      <c r="AZ110" s="33"/>
      <c r="BA110" s="33"/>
      <c r="BB110" s="33"/>
      <c r="BC110" s="33"/>
      <c r="BD110" s="33"/>
      <c r="BE110" s="33"/>
    </row>
    <row r="111" spans="1:91" s="2" customFormat="1" ht="6.95" customHeight="1">
      <c r="A111" s="33"/>
      <c r="B111" s="48"/>
      <c r="C111" s="49"/>
      <c r="D111" s="49"/>
      <c r="E111" s="49"/>
      <c r="F111" s="49"/>
      <c r="G111" s="49"/>
      <c r="H111" s="49"/>
      <c r="I111" s="49"/>
      <c r="J111" s="49"/>
      <c r="K111" s="49"/>
      <c r="L111" s="49"/>
      <c r="M111" s="49"/>
      <c r="N111" s="49"/>
      <c r="O111" s="49"/>
      <c r="P111" s="49"/>
      <c r="Q111" s="49"/>
      <c r="R111" s="49"/>
      <c r="S111" s="49"/>
      <c r="T111" s="49"/>
      <c r="U111" s="49"/>
      <c r="V111" s="49"/>
      <c r="W111" s="49"/>
      <c r="X111" s="49"/>
      <c r="Y111" s="49"/>
      <c r="Z111" s="49"/>
      <c r="AA111" s="49"/>
      <c r="AB111" s="49"/>
      <c r="AC111" s="49"/>
      <c r="AD111" s="49"/>
      <c r="AE111" s="49"/>
      <c r="AF111" s="49"/>
      <c r="AG111" s="49"/>
      <c r="AH111" s="49"/>
      <c r="AI111" s="49"/>
      <c r="AJ111" s="49"/>
      <c r="AK111" s="49"/>
      <c r="AL111" s="49"/>
      <c r="AM111" s="49"/>
      <c r="AN111" s="49"/>
      <c r="AO111" s="49"/>
      <c r="AP111" s="49"/>
      <c r="AQ111" s="49"/>
      <c r="AR111" s="34"/>
      <c r="AS111" s="33"/>
      <c r="AT111" s="33"/>
      <c r="AU111" s="33"/>
      <c r="AV111" s="33"/>
      <c r="AW111" s="33"/>
      <c r="AX111" s="33"/>
      <c r="AY111" s="33"/>
      <c r="AZ111" s="33"/>
      <c r="BA111" s="33"/>
      <c r="BB111" s="33"/>
      <c r="BC111" s="33"/>
      <c r="BD111" s="33"/>
      <c r="BE111" s="33"/>
    </row>
  </sheetData>
  <mergeCells count="98">
    <mergeCell ref="AN107:AP107"/>
    <mergeCell ref="AG107:AM107"/>
    <mergeCell ref="AN108:AP108"/>
    <mergeCell ref="AG108:AM108"/>
    <mergeCell ref="AN109:AP109"/>
    <mergeCell ref="AG109:AM109"/>
    <mergeCell ref="AS89:AT91"/>
    <mergeCell ref="AN105:AP105"/>
    <mergeCell ref="AG105:AM105"/>
    <mergeCell ref="AN106:AP106"/>
    <mergeCell ref="AG106:AM106"/>
    <mergeCell ref="AN94:AP94"/>
    <mergeCell ref="AR2:BE2"/>
    <mergeCell ref="AG103:AM103"/>
    <mergeCell ref="AG102:AM102"/>
    <mergeCell ref="AG92:AM92"/>
    <mergeCell ref="AG100:AM100"/>
    <mergeCell ref="AG95:AM95"/>
    <mergeCell ref="AG99:AM99"/>
    <mergeCell ref="AG101:AM101"/>
    <mergeCell ref="AG97:AM97"/>
    <mergeCell ref="AG96:AM96"/>
    <mergeCell ref="AG98:AM98"/>
    <mergeCell ref="AM87:AN87"/>
    <mergeCell ref="AM89:AP89"/>
    <mergeCell ref="AM90:AP90"/>
    <mergeCell ref="AN103:AP103"/>
    <mergeCell ref="AN97:AP97"/>
    <mergeCell ref="AK33:AO33"/>
    <mergeCell ref="L33:P33"/>
    <mergeCell ref="W33:AE33"/>
    <mergeCell ref="AK35:AO35"/>
    <mergeCell ref="X35:AB35"/>
    <mergeCell ref="W31:AE31"/>
    <mergeCell ref="AK31:AO31"/>
    <mergeCell ref="AK32:AO32"/>
    <mergeCell ref="L32:P32"/>
    <mergeCell ref="W32:AE32"/>
    <mergeCell ref="BE5:BE34"/>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D107:H107"/>
    <mergeCell ref="J107:AF107"/>
    <mergeCell ref="D108:H108"/>
    <mergeCell ref="J108:AF108"/>
    <mergeCell ref="D109:H109"/>
    <mergeCell ref="J109:AF109"/>
    <mergeCell ref="L85:AO85"/>
    <mergeCell ref="D105:H105"/>
    <mergeCell ref="J105:AF105"/>
    <mergeCell ref="D106:H106"/>
    <mergeCell ref="J106:AF106"/>
    <mergeCell ref="AG94:AM94"/>
    <mergeCell ref="AG104:AM104"/>
    <mergeCell ref="AN104:AP104"/>
    <mergeCell ref="AN92:AP92"/>
    <mergeCell ref="AN102:AP102"/>
    <mergeCell ref="AN101:AP101"/>
    <mergeCell ref="AN96:AP96"/>
    <mergeCell ref="AN100:AP100"/>
    <mergeCell ref="AN98:AP98"/>
    <mergeCell ref="AN99:AP99"/>
    <mergeCell ref="AN95:AP95"/>
    <mergeCell ref="D102:H102"/>
    <mergeCell ref="D103:H103"/>
    <mergeCell ref="D104:H104"/>
    <mergeCell ref="I92:AF92"/>
    <mergeCell ref="J101:AF101"/>
    <mergeCell ref="J100:AF100"/>
    <mergeCell ref="J102:AF102"/>
    <mergeCell ref="J103:AF103"/>
    <mergeCell ref="J99:AF99"/>
    <mergeCell ref="J97:AF97"/>
    <mergeCell ref="J98:AF98"/>
    <mergeCell ref="J104:AF104"/>
    <mergeCell ref="J96:AF96"/>
    <mergeCell ref="J95:AF95"/>
    <mergeCell ref="C92:G92"/>
    <mergeCell ref="D101:H101"/>
    <mergeCell ref="D98:H98"/>
    <mergeCell ref="D95:H95"/>
    <mergeCell ref="D99:H99"/>
    <mergeCell ref="D100:H100"/>
    <mergeCell ref="D96:H96"/>
    <mergeCell ref="D97:H97"/>
  </mergeCells>
  <hyperlinks>
    <hyperlink ref="A95" location="'část - A - SO - 101 - kom...'!C2" display="/" xr:uid="{00000000-0004-0000-0000-000000000000}"/>
    <hyperlink ref="A96" location="'část - A - SO - 201'!C2" display="/" xr:uid="{00000000-0004-0000-0000-000001000000}"/>
    <hyperlink ref="A97" location="'část - A - S0 - 301'!C2" display="/" xr:uid="{00000000-0004-0000-0000-000002000000}"/>
    <hyperlink ref="A98" location="'část - A - SO - 302 - Pře...'!C2" display="/" xr:uid="{00000000-0004-0000-0000-000003000000}"/>
    <hyperlink ref="A99" location="'část - A - SO - 401'!C2" display="/" xr:uid="{00000000-0004-0000-0000-000004000000}"/>
    <hyperlink ref="A100" location="'část - A - přeložka - CETIN'!C2" display="/" xr:uid="{00000000-0004-0000-0000-000005000000}"/>
    <hyperlink ref="A101" location="'část - B - SO - 101 - kom...'!C2" display="/" xr:uid="{00000000-0004-0000-0000-000006000000}"/>
    <hyperlink ref="A102" location="'část - B - SO - 301'!C2" display="/" xr:uid="{00000000-0004-0000-0000-000007000000}"/>
    <hyperlink ref="A103" location="'část - B - SO - 801 - .'!C2" display="/" xr:uid="{00000000-0004-0000-0000-000008000000}"/>
    <hyperlink ref="A104" location="'část - B - SO - 101 - Rek...'!C2" display="/" xr:uid="{00000000-0004-0000-0000-000009000000}"/>
    <hyperlink ref="A105" location="'část - C - SO - 101 -  ko...'!C2" display="/" xr:uid="{00000000-0004-0000-0000-00000A000000}"/>
    <hyperlink ref="A106" location="'část - C - SO - 101 - Odp...'!C2" display="/" xr:uid="{00000000-0004-0000-0000-00000B000000}"/>
    <hyperlink ref="A107" location="'část - C - SO - 301'!C2" display="/" xr:uid="{00000000-0004-0000-0000-00000C000000}"/>
    <hyperlink ref="A108" location="'část - C - SO - 801 - .'!C2" display="/" xr:uid="{00000000-0004-0000-0000-00000D000000}"/>
    <hyperlink ref="A109" location="'VRN - II etapa'!C2" display="/" xr:uid="{00000000-0004-0000-0000-00000E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2:BM329"/>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48" t="s">
        <v>5</v>
      </c>
      <c r="M2" s="233"/>
      <c r="N2" s="233"/>
      <c r="O2" s="233"/>
      <c r="P2" s="233"/>
      <c r="Q2" s="233"/>
      <c r="R2" s="233"/>
      <c r="S2" s="233"/>
      <c r="T2" s="233"/>
      <c r="U2" s="233"/>
      <c r="V2" s="233"/>
      <c r="AT2" s="18" t="s">
        <v>99</v>
      </c>
    </row>
    <row r="3" spans="1:46" s="1" customFormat="1" ht="6.95" customHeight="1">
      <c r="B3" s="19"/>
      <c r="C3" s="20"/>
      <c r="D3" s="20"/>
      <c r="E3" s="20"/>
      <c r="F3" s="20"/>
      <c r="G3" s="20"/>
      <c r="H3" s="20"/>
      <c r="I3" s="20"/>
      <c r="J3" s="20"/>
      <c r="K3" s="20"/>
      <c r="L3" s="21"/>
      <c r="AT3" s="18" t="s">
        <v>83</v>
      </c>
    </row>
    <row r="4" spans="1:46" s="1" customFormat="1" ht="24.95" customHeight="1">
      <c r="B4" s="21"/>
      <c r="D4" s="22" t="s">
        <v>109</v>
      </c>
      <c r="L4" s="21"/>
      <c r="M4" s="94" t="s">
        <v>10</v>
      </c>
      <c r="AT4" s="18" t="s">
        <v>3</v>
      </c>
    </row>
    <row r="5" spans="1:46" s="1" customFormat="1" ht="6.95" customHeight="1">
      <c r="B5" s="21"/>
      <c r="L5" s="21"/>
    </row>
    <row r="6" spans="1:46" s="1" customFormat="1" ht="12" customHeight="1">
      <c r="B6" s="21"/>
      <c r="D6" s="28" t="s">
        <v>16</v>
      </c>
      <c r="L6" s="21"/>
    </row>
    <row r="7" spans="1:46" s="1" customFormat="1" ht="16.5" customHeight="1">
      <c r="B7" s="21"/>
      <c r="E7" s="261" t="str">
        <f>'Rekapitulace stavby'!K6</f>
        <v>PD - Regenerace sídliště Nádražní II etapa</v>
      </c>
      <c r="F7" s="262"/>
      <c r="G7" s="262"/>
      <c r="H7" s="262"/>
      <c r="L7" s="21"/>
    </row>
    <row r="8" spans="1:46" s="2" customFormat="1" ht="12" customHeight="1">
      <c r="A8" s="33"/>
      <c r="B8" s="34"/>
      <c r="C8" s="33"/>
      <c r="D8" s="28" t="s">
        <v>110</v>
      </c>
      <c r="E8" s="33"/>
      <c r="F8" s="33"/>
      <c r="G8" s="33"/>
      <c r="H8" s="33"/>
      <c r="I8" s="33"/>
      <c r="J8" s="33"/>
      <c r="K8" s="33"/>
      <c r="L8" s="43"/>
      <c r="S8" s="33"/>
      <c r="T8" s="33"/>
      <c r="U8" s="33"/>
      <c r="V8" s="33"/>
      <c r="W8" s="33"/>
      <c r="X8" s="33"/>
      <c r="Y8" s="33"/>
      <c r="Z8" s="33"/>
      <c r="AA8" s="33"/>
      <c r="AB8" s="33"/>
      <c r="AC8" s="33"/>
      <c r="AD8" s="33"/>
      <c r="AE8" s="33"/>
    </row>
    <row r="9" spans="1:46" s="2" customFormat="1" ht="16.5" customHeight="1">
      <c r="A9" s="33"/>
      <c r="B9" s="34"/>
      <c r="C9" s="33"/>
      <c r="D9" s="33"/>
      <c r="E9" s="226" t="s">
        <v>963</v>
      </c>
      <c r="F9" s="263"/>
      <c r="G9" s="263"/>
      <c r="H9" s="263"/>
      <c r="I9" s="33"/>
      <c r="J9" s="33"/>
      <c r="K9" s="33"/>
      <c r="L9" s="43"/>
      <c r="S9" s="33"/>
      <c r="T9" s="33"/>
      <c r="U9" s="33"/>
      <c r="V9" s="33"/>
      <c r="W9" s="33"/>
      <c r="X9" s="33"/>
      <c r="Y9" s="33"/>
      <c r="Z9" s="33"/>
      <c r="AA9" s="33"/>
      <c r="AB9" s="33"/>
      <c r="AC9" s="33"/>
      <c r="AD9" s="33"/>
      <c r="AE9" s="33"/>
    </row>
    <row r="10" spans="1:46" s="2" customFormat="1" ht="11.25">
      <c r="A10" s="33"/>
      <c r="B10" s="34"/>
      <c r="C10" s="33"/>
      <c r="D10" s="33"/>
      <c r="E10" s="33"/>
      <c r="F10" s="33"/>
      <c r="G10" s="33"/>
      <c r="H10" s="33"/>
      <c r="I10" s="33"/>
      <c r="J10" s="33"/>
      <c r="K10" s="33"/>
      <c r="L10" s="43"/>
      <c r="S10" s="33"/>
      <c r="T10" s="33"/>
      <c r="U10" s="33"/>
      <c r="V10" s="33"/>
      <c r="W10" s="33"/>
      <c r="X10" s="33"/>
      <c r="Y10" s="33"/>
      <c r="Z10" s="33"/>
      <c r="AA10" s="33"/>
      <c r="AB10" s="33"/>
      <c r="AC10" s="33"/>
      <c r="AD10" s="33"/>
      <c r="AE10" s="33"/>
    </row>
    <row r="11" spans="1:46" s="2" customFormat="1" ht="12" customHeight="1">
      <c r="A11" s="33"/>
      <c r="B11" s="34"/>
      <c r="C11" s="33"/>
      <c r="D11" s="28" t="s">
        <v>18</v>
      </c>
      <c r="E11" s="33"/>
      <c r="F11" s="26" t="s">
        <v>1</v>
      </c>
      <c r="G11" s="33"/>
      <c r="H11" s="33"/>
      <c r="I11" s="28" t="s">
        <v>19</v>
      </c>
      <c r="J11" s="26" t="s">
        <v>1</v>
      </c>
      <c r="K11" s="33"/>
      <c r="L11" s="43"/>
      <c r="S11" s="33"/>
      <c r="T11" s="33"/>
      <c r="U11" s="33"/>
      <c r="V11" s="33"/>
      <c r="W11" s="33"/>
      <c r="X11" s="33"/>
      <c r="Y11" s="33"/>
      <c r="Z11" s="33"/>
      <c r="AA11" s="33"/>
      <c r="AB11" s="33"/>
      <c r="AC11" s="33"/>
      <c r="AD11" s="33"/>
      <c r="AE11" s="33"/>
    </row>
    <row r="12" spans="1:46" s="2" customFormat="1" ht="12" customHeight="1">
      <c r="A12" s="33"/>
      <c r="B12" s="34"/>
      <c r="C12" s="33"/>
      <c r="D12" s="28" t="s">
        <v>20</v>
      </c>
      <c r="E12" s="33"/>
      <c r="F12" s="26" t="s">
        <v>21</v>
      </c>
      <c r="G12" s="33"/>
      <c r="H12" s="33"/>
      <c r="I12" s="28" t="s">
        <v>22</v>
      </c>
      <c r="J12" s="56" t="str">
        <f>'Rekapitulace stavby'!AN8</f>
        <v>11. 8. 2022</v>
      </c>
      <c r="K12" s="33"/>
      <c r="L12" s="43"/>
      <c r="S12" s="33"/>
      <c r="T12" s="33"/>
      <c r="U12" s="33"/>
      <c r="V12" s="33"/>
      <c r="W12" s="33"/>
      <c r="X12" s="33"/>
      <c r="Y12" s="33"/>
      <c r="Z12" s="33"/>
      <c r="AA12" s="33"/>
      <c r="AB12" s="33"/>
      <c r="AC12" s="33"/>
      <c r="AD12" s="33"/>
      <c r="AE12" s="33"/>
    </row>
    <row r="13" spans="1:46" s="2" customFormat="1" ht="10.9" customHeight="1">
      <c r="A13" s="33"/>
      <c r="B13" s="34"/>
      <c r="C13" s="33"/>
      <c r="D13" s="33"/>
      <c r="E13" s="33"/>
      <c r="F13" s="33"/>
      <c r="G13" s="33"/>
      <c r="H13" s="33"/>
      <c r="I13" s="33"/>
      <c r="J13" s="33"/>
      <c r="K13" s="33"/>
      <c r="L13" s="43"/>
      <c r="S13" s="33"/>
      <c r="T13" s="33"/>
      <c r="U13" s="33"/>
      <c r="V13" s="33"/>
      <c r="W13" s="33"/>
      <c r="X13" s="33"/>
      <c r="Y13" s="33"/>
      <c r="Z13" s="33"/>
      <c r="AA13" s="33"/>
      <c r="AB13" s="33"/>
      <c r="AC13" s="33"/>
      <c r="AD13" s="33"/>
      <c r="AE13" s="33"/>
    </row>
    <row r="14" spans="1:46" s="2" customFormat="1" ht="12" customHeight="1">
      <c r="A14" s="33"/>
      <c r="B14" s="34"/>
      <c r="C14" s="33"/>
      <c r="D14" s="28" t="s">
        <v>24</v>
      </c>
      <c r="E14" s="33"/>
      <c r="F14" s="33"/>
      <c r="G14" s="33"/>
      <c r="H14" s="33"/>
      <c r="I14" s="28" t="s">
        <v>25</v>
      </c>
      <c r="J14" s="26" t="str">
        <f>IF('Rekapitulace stavby'!AN10="","",'Rekapitulace stavby'!AN10)</f>
        <v/>
      </c>
      <c r="K14" s="33"/>
      <c r="L14" s="43"/>
      <c r="S14" s="33"/>
      <c r="T14" s="33"/>
      <c r="U14" s="33"/>
      <c r="V14" s="33"/>
      <c r="W14" s="33"/>
      <c r="X14" s="33"/>
      <c r="Y14" s="33"/>
      <c r="Z14" s="33"/>
      <c r="AA14" s="33"/>
      <c r="AB14" s="33"/>
      <c r="AC14" s="33"/>
      <c r="AD14" s="33"/>
      <c r="AE14" s="33"/>
    </row>
    <row r="15" spans="1:46" s="2" customFormat="1" ht="18" customHeight="1">
      <c r="A15" s="33"/>
      <c r="B15" s="34"/>
      <c r="C15" s="33"/>
      <c r="D15" s="33"/>
      <c r="E15" s="26" t="str">
        <f>IF('Rekapitulace stavby'!E11="","",'Rekapitulace stavby'!E11)</f>
        <v xml:space="preserve"> </v>
      </c>
      <c r="F15" s="33"/>
      <c r="G15" s="33"/>
      <c r="H15" s="33"/>
      <c r="I15" s="28" t="s">
        <v>26</v>
      </c>
      <c r="J15" s="26" t="str">
        <f>IF('Rekapitulace stavby'!AN11="","",'Rekapitulace stavby'!AN11)</f>
        <v/>
      </c>
      <c r="K15" s="33"/>
      <c r="L15" s="43"/>
      <c r="S15" s="33"/>
      <c r="T15" s="33"/>
      <c r="U15" s="33"/>
      <c r="V15" s="33"/>
      <c r="W15" s="33"/>
      <c r="X15" s="33"/>
      <c r="Y15" s="33"/>
      <c r="Z15" s="33"/>
      <c r="AA15" s="33"/>
      <c r="AB15" s="33"/>
      <c r="AC15" s="33"/>
      <c r="AD15" s="33"/>
      <c r="AE15" s="33"/>
    </row>
    <row r="16" spans="1:46" s="2" customFormat="1" ht="6.95" customHeight="1">
      <c r="A16" s="33"/>
      <c r="B16" s="34"/>
      <c r="C16" s="33"/>
      <c r="D16" s="33"/>
      <c r="E16" s="33"/>
      <c r="F16" s="33"/>
      <c r="G16" s="33"/>
      <c r="H16" s="33"/>
      <c r="I16" s="33"/>
      <c r="J16" s="33"/>
      <c r="K16" s="33"/>
      <c r="L16" s="43"/>
      <c r="S16" s="33"/>
      <c r="T16" s="33"/>
      <c r="U16" s="33"/>
      <c r="V16" s="33"/>
      <c r="W16" s="33"/>
      <c r="X16" s="33"/>
      <c r="Y16" s="33"/>
      <c r="Z16" s="33"/>
      <c r="AA16" s="33"/>
      <c r="AB16" s="33"/>
      <c r="AC16" s="33"/>
      <c r="AD16" s="33"/>
      <c r="AE16" s="33"/>
    </row>
    <row r="17" spans="1:31" s="2" customFormat="1" ht="12" customHeight="1">
      <c r="A17" s="33"/>
      <c r="B17" s="34"/>
      <c r="C17" s="33"/>
      <c r="D17" s="28" t="s">
        <v>27</v>
      </c>
      <c r="E17" s="33"/>
      <c r="F17" s="33"/>
      <c r="G17" s="33"/>
      <c r="H17" s="33"/>
      <c r="I17" s="28" t="s">
        <v>25</v>
      </c>
      <c r="J17" s="29" t="str">
        <f>'Rekapitulace stavby'!AN13</f>
        <v>Vyplň údaj</v>
      </c>
      <c r="K17" s="33"/>
      <c r="L17" s="43"/>
      <c r="S17" s="33"/>
      <c r="T17" s="33"/>
      <c r="U17" s="33"/>
      <c r="V17" s="33"/>
      <c r="W17" s="33"/>
      <c r="X17" s="33"/>
      <c r="Y17" s="33"/>
      <c r="Z17" s="33"/>
      <c r="AA17" s="33"/>
      <c r="AB17" s="33"/>
      <c r="AC17" s="33"/>
      <c r="AD17" s="33"/>
      <c r="AE17" s="33"/>
    </row>
    <row r="18" spans="1:31" s="2" customFormat="1" ht="18" customHeight="1">
      <c r="A18" s="33"/>
      <c r="B18" s="34"/>
      <c r="C18" s="33"/>
      <c r="D18" s="33"/>
      <c r="E18" s="264" t="str">
        <f>'Rekapitulace stavby'!E14</f>
        <v>Vyplň údaj</v>
      </c>
      <c r="F18" s="232"/>
      <c r="G18" s="232"/>
      <c r="H18" s="232"/>
      <c r="I18" s="28" t="s">
        <v>26</v>
      </c>
      <c r="J18" s="29" t="str">
        <f>'Rekapitulace stavby'!AN14</f>
        <v>Vyplň údaj</v>
      </c>
      <c r="K18" s="33"/>
      <c r="L18" s="43"/>
      <c r="S18" s="33"/>
      <c r="T18" s="33"/>
      <c r="U18" s="33"/>
      <c r="V18" s="33"/>
      <c r="W18" s="33"/>
      <c r="X18" s="33"/>
      <c r="Y18" s="33"/>
      <c r="Z18" s="33"/>
      <c r="AA18" s="33"/>
      <c r="AB18" s="33"/>
      <c r="AC18" s="33"/>
      <c r="AD18" s="33"/>
      <c r="AE18" s="33"/>
    </row>
    <row r="19" spans="1:31" s="2" customFormat="1" ht="6.95" customHeight="1">
      <c r="A19" s="33"/>
      <c r="B19" s="34"/>
      <c r="C19" s="33"/>
      <c r="D19" s="33"/>
      <c r="E19" s="33"/>
      <c r="F19" s="33"/>
      <c r="G19" s="33"/>
      <c r="H19" s="33"/>
      <c r="I19" s="33"/>
      <c r="J19" s="33"/>
      <c r="K19" s="33"/>
      <c r="L19" s="43"/>
      <c r="S19" s="33"/>
      <c r="T19" s="33"/>
      <c r="U19" s="33"/>
      <c r="V19" s="33"/>
      <c r="W19" s="33"/>
      <c r="X19" s="33"/>
      <c r="Y19" s="33"/>
      <c r="Z19" s="33"/>
      <c r="AA19" s="33"/>
      <c r="AB19" s="33"/>
      <c r="AC19" s="33"/>
      <c r="AD19" s="33"/>
      <c r="AE19" s="33"/>
    </row>
    <row r="20" spans="1:31" s="2" customFormat="1" ht="12" customHeight="1">
      <c r="A20" s="33"/>
      <c r="B20" s="34"/>
      <c r="C20" s="33"/>
      <c r="D20" s="28" t="s">
        <v>29</v>
      </c>
      <c r="E20" s="33"/>
      <c r="F20" s="33"/>
      <c r="G20" s="33"/>
      <c r="H20" s="33"/>
      <c r="I20" s="28" t="s">
        <v>25</v>
      </c>
      <c r="J20" s="26" t="str">
        <f>IF('Rekapitulace stavby'!AN16="","",'Rekapitulace stavby'!AN16)</f>
        <v/>
      </c>
      <c r="K20" s="33"/>
      <c r="L20" s="43"/>
      <c r="S20" s="33"/>
      <c r="T20" s="33"/>
      <c r="U20" s="33"/>
      <c r="V20" s="33"/>
      <c r="W20" s="33"/>
      <c r="X20" s="33"/>
      <c r="Y20" s="33"/>
      <c r="Z20" s="33"/>
      <c r="AA20" s="33"/>
      <c r="AB20" s="33"/>
      <c r="AC20" s="33"/>
      <c r="AD20" s="33"/>
      <c r="AE20" s="33"/>
    </row>
    <row r="21" spans="1:31" s="2" customFormat="1" ht="18" customHeight="1">
      <c r="A21" s="33"/>
      <c r="B21" s="34"/>
      <c r="C21" s="33"/>
      <c r="D21" s="33"/>
      <c r="E21" s="26" t="str">
        <f>IF('Rekapitulace stavby'!E17="","",'Rekapitulace stavby'!E17)</f>
        <v xml:space="preserve"> </v>
      </c>
      <c r="F21" s="33"/>
      <c r="G21" s="33"/>
      <c r="H21" s="33"/>
      <c r="I21" s="28" t="s">
        <v>26</v>
      </c>
      <c r="J21" s="26" t="str">
        <f>IF('Rekapitulace stavby'!AN17="","",'Rekapitulace stavby'!AN17)</f>
        <v/>
      </c>
      <c r="K21" s="33"/>
      <c r="L21" s="43"/>
      <c r="S21" s="33"/>
      <c r="T21" s="33"/>
      <c r="U21" s="33"/>
      <c r="V21" s="33"/>
      <c r="W21" s="33"/>
      <c r="X21" s="33"/>
      <c r="Y21" s="33"/>
      <c r="Z21" s="33"/>
      <c r="AA21" s="33"/>
      <c r="AB21" s="33"/>
      <c r="AC21" s="33"/>
      <c r="AD21" s="33"/>
      <c r="AE21" s="33"/>
    </row>
    <row r="22" spans="1:31" s="2" customFormat="1" ht="6.95" customHeight="1">
      <c r="A22" s="33"/>
      <c r="B22" s="34"/>
      <c r="C22" s="33"/>
      <c r="D22" s="33"/>
      <c r="E22" s="33"/>
      <c r="F22" s="33"/>
      <c r="G22" s="33"/>
      <c r="H22" s="33"/>
      <c r="I22" s="33"/>
      <c r="J22" s="33"/>
      <c r="K22" s="33"/>
      <c r="L22" s="43"/>
      <c r="S22" s="33"/>
      <c r="T22" s="33"/>
      <c r="U22" s="33"/>
      <c r="V22" s="33"/>
      <c r="W22" s="33"/>
      <c r="X22" s="33"/>
      <c r="Y22" s="33"/>
      <c r="Z22" s="33"/>
      <c r="AA22" s="33"/>
      <c r="AB22" s="33"/>
      <c r="AC22" s="33"/>
      <c r="AD22" s="33"/>
      <c r="AE22" s="33"/>
    </row>
    <row r="23" spans="1:31" s="2" customFormat="1" ht="12" customHeight="1">
      <c r="A23" s="33"/>
      <c r="B23" s="34"/>
      <c r="C23" s="33"/>
      <c r="D23" s="28" t="s">
        <v>31</v>
      </c>
      <c r="E23" s="33"/>
      <c r="F23" s="33"/>
      <c r="G23" s="33"/>
      <c r="H23" s="33"/>
      <c r="I23" s="28" t="s">
        <v>25</v>
      </c>
      <c r="J23" s="26" t="str">
        <f>IF('Rekapitulace stavby'!AN19="","",'Rekapitulace stavby'!AN19)</f>
        <v/>
      </c>
      <c r="K23" s="33"/>
      <c r="L23" s="43"/>
      <c r="S23" s="33"/>
      <c r="T23" s="33"/>
      <c r="U23" s="33"/>
      <c r="V23" s="33"/>
      <c r="W23" s="33"/>
      <c r="X23" s="33"/>
      <c r="Y23" s="33"/>
      <c r="Z23" s="33"/>
      <c r="AA23" s="33"/>
      <c r="AB23" s="33"/>
      <c r="AC23" s="33"/>
      <c r="AD23" s="33"/>
      <c r="AE23" s="33"/>
    </row>
    <row r="24" spans="1:31" s="2" customFormat="1" ht="18" customHeight="1">
      <c r="A24" s="33"/>
      <c r="B24" s="34"/>
      <c r="C24" s="33"/>
      <c r="D24" s="33"/>
      <c r="E24" s="26" t="str">
        <f>IF('Rekapitulace stavby'!E20="","",'Rekapitulace stavby'!E20)</f>
        <v xml:space="preserve"> </v>
      </c>
      <c r="F24" s="33"/>
      <c r="G24" s="33"/>
      <c r="H24" s="33"/>
      <c r="I24" s="28" t="s">
        <v>26</v>
      </c>
      <c r="J24" s="26" t="str">
        <f>IF('Rekapitulace stavby'!AN20="","",'Rekapitulace stavby'!AN20)</f>
        <v/>
      </c>
      <c r="K24" s="33"/>
      <c r="L24" s="43"/>
      <c r="S24" s="33"/>
      <c r="T24" s="33"/>
      <c r="U24" s="33"/>
      <c r="V24" s="33"/>
      <c r="W24" s="33"/>
      <c r="X24" s="33"/>
      <c r="Y24" s="33"/>
      <c r="Z24" s="33"/>
      <c r="AA24" s="33"/>
      <c r="AB24" s="33"/>
      <c r="AC24" s="33"/>
      <c r="AD24" s="33"/>
      <c r="AE24" s="33"/>
    </row>
    <row r="25" spans="1:31" s="2" customFormat="1" ht="6.95" customHeight="1">
      <c r="A25" s="33"/>
      <c r="B25" s="34"/>
      <c r="C25" s="33"/>
      <c r="D25" s="33"/>
      <c r="E25" s="33"/>
      <c r="F25" s="33"/>
      <c r="G25" s="33"/>
      <c r="H25" s="33"/>
      <c r="I25" s="33"/>
      <c r="J25" s="33"/>
      <c r="K25" s="33"/>
      <c r="L25" s="43"/>
      <c r="S25" s="33"/>
      <c r="T25" s="33"/>
      <c r="U25" s="33"/>
      <c r="V25" s="33"/>
      <c r="W25" s="33"/>
      <c r="X25" s="33"/>
      <c r="Y25" s="33"/>
      <c r="Z25" s="33"/>
      <c r="AA25" s="33"/>
      <c r="AB25" s="33"/>
      <c r="AC25" s="33"/>
      <c r="AD25" s="33"/>
      <c r="AE25" s="33"/>
    </row>
    <row r="26" spans="1:31" s="2" customFormat="1" ht="12" customHeight="1">
      <c r="A26" s="33"/>
      <c r="B26" s="34"/>
      <c r="C26" s="33"/>
      <c r="D26" s="28" t="s">
        <v>32</v>
      </c>
      <c r="E26" s="33"/>
      <c r="F26" s="33"/>
      <c r="G26" s="33"/>
      <c r="H26" s="33"/>
      <c r="I26" s="33"/>
      <c r="J26" s="33"/>
      <c r="K26" s="33"/>
      <c r="L26" s="43"/>
      <c r="S26" s="33"/>
      <c r="T26" s="33"/>
      <c r="U26" s="33"/>
      <c r="V26" s="33"/>
      <c r="W26" s="33"/>
      <c r="X26" s="33"/>
      <c r="Y26" s="33"/>
      <c r="Z26" s="33"/>
      <c r="AA26" s="33"/>
      <c r="AB26" s="33"/>
      <c r="AC26" s="33"/>
      <c r="AD26" s="33"/>
      <c r="AE26" s="33"/>
    </row>
    <row r="27" spans="1:31" s="8" customFormat="1" ht="16.5" customHeight="1">
      <c r="A27" s="95"/>
      <c r="B27" s="96"/>
      <c r="C27" s="95"/>
      <c r="D27" s="95"/>
      <c r="E27" s="237" t="s">
        <v>1</v>
      </c>
      <c r="F27" s="237"/>
      <c r="G27" s="237"/>
      <c r="H27" s="237"/>
      <c r="I27" s="95"/>
      <c r="J27" s="95"/>
      <c r="K27" s="95"/>
      <c r="L27" s="97"/>
      <c r="S27" s="95"/>
      <c r="T27" s="95"/>
      <c r="U27" s="95"/>
      <c r="V27" s="95"/>
      <c r="W27" s="95"/>
      <c r="X27" s="95"/>
      <c r="Y27" s="95"/>
      <c r="Z27" s="95"/>
      <c r="AA27" s="95"/>
      <c r="AB27" s="95"/>
      <c r="AC27" s="95"/>
      <c r="AD27" s="95"/>
      <c r="AE27" s="95"/>
    </row>
    <row r="28" spans="1:31" s="2" customFormat="1" ht="6.95" customHeight="1">
      <c r="A28" s="33"/>
      <c r="B28" s="34"/>
      <c r="C28" s="33"/>
      <c r="D28" s="33"/>
      <c r="E28" s="33"/>
      <c r="F28" s="33"/>
      <c r="G28" s="33"/>
      <c r="H28" s="33"/>
      <c r="I28" s="33"/>
      <c r="J28" s="33"/>
      <c r="K28" s="33"/>
      <c r="L28" s="43"/>
      <c r="S28" s="33"/>
      <c r="T28" s="33"/>
      <c r="U28" s="33"/>
      <c r="V28" s="33"/>
      <c r="W28" s="33"/>
      <c r="X28" s="33"/>
      <c r="Y28" s="33"/>
      <c r="Z28" s="33"/>
      <c r="AA28" s="33"/>
      <c r="AB28" s="33"/>
      <c r="AC28" s="33"/>
      <c r="AD28" s="33"/>
      <c r="AE28" s="33"/>
    </row>
    <row r="29" spans="1:31" s="2" customFormat="1" ht="6.95" customHeight="1">
      <c r="A29" s="33"/>
      <c r="B29" s="34"/>
      <c r="C29" s="33"/>
      <c r="D29" s="67"/>
      <c r="E29" s="67"/>
      <c r="F29" s="67"/>
      <c r="G29" s="67"/>
      <c r="H29" s="67"/>
      <c r="I29" s="67"/>
      <c r="J29" s="67"/>
      <c r="K29" s="67"/>
      <c r="L29" s="43"/>
      <c r="S29" s="33"/>
      <c r="T29" s="33"/>
      <c r="U29" s="33"/>
      <c r="V29" s="33"/>
      <c r="W29" s="33"/>
      <c r="X29" s="33"/>
      <c r="Y29" s="33"/>
      <c r="Z29" s="33"/>
      <c r="AA29" s="33"/>
      <c r="AB29" s="33"/>
      <c r="AC29" s="33"/>
      <c r="AD29" s="33"/>
      <c r="AE29" s="33"/>
    </row>
    <row r="30" spans="1:31" s="2" customFormat="1" ht="25.35" customHeight="1">
      <c r="A30" s="33"/>
      <c r="B30" s="34"/>
      <c r="C30" s="33"/>
      <c r="D30" s="98" t="s">
        <v>33</v>
      </c>
      <c r="E30" s="33"/>
      <c r="F30" s="33"/>
      <c r="G30" s="33"/>
      <c r="H30" s="33"/>
      <c r="I30" s="33"/>
      <c r="J30" s="72">
        <f>ROUND(J120, 2)</f>
        <v>0</v>
      </c>
      <c r="K30" s="33"/>
      <c r="L30" s="43"/>
      <c r="S30" s="33"/>
      <c r="T30" s="33"/>
      <c r="U30" s="33"/>
      <c r="V30" s="33"/>
      <c r="W30" s="33"/>
      <c r="X30" s="33"/>
      <c r="Y30" s="33"/>
      <c r="Z30" s="33"/>
      <c r="AA30" s="33"/>
      <c r="AB30" s="33"/>
      <c r="AC30" s="33"/>
      <c r="AD30" s="33"/>
      <c r="AE30" s="33"/>
    </row>
    <row r="31" spans="1:31" s="2" customFormat="1" ht="6.95" customHeight="1">
      <c r="A31" s="33"/>
      <c r="B31" s="34"/>
      <c r="C31" s="33"/>
      <c r="D31" s="67"/>
      <c r="E31" s="67"/>
      <c r="F31" s="67"/>
      <c r="G31" s="67"/>
      <c r="H31" s="67"/>
      <c r="I31" s="67"/>
      <c r="J31" s="67"/>
      <c r="K31" s="67"/>
      <c r="L31" s="43"/>
      <c r="S31" s="33"/>
      <c r="T31" s="33"/>
      <c r="U31" s="33"/>
      <c r="V31" s="33"/>
      <c r="W31" s="33"/>
      <c r="X31" s="33"/>
      <c r="Y31" s="33"/>
      <c r="Z31" s="33"/>
      <c r="AA31" s="33"/>
      <c r="AB31" s="33"/>
      <c r="AC31" s="33"/>
      <c r="AD31" s="33"/>
      <c r="AE31" s="33"/>
    </row>
    <row r="32" spans="1:31" s="2" customFormat="1" ht="14.45" customHeight="1">
      <c r="A32" s="33"/>
      <c r="B32" s="34"/>
      <c r="C32" s="33"/>
      <c r="D32" s="33"/>
      <c r="E32" s="33"/>
      <c r="F32" s="37" t="s">
        <v>35</v>
      </c>
      <c r="G32" s="33"/>
      <c r="H32" s="33"/>
      <c r="I32" s="37" t="s">
        <v>34</v>
      </c>
      <c r="J32" s="37" t="s">
        <v>36</v>
      </c>
      <c r="K32" s="33"/>
      <c r="L32" s="43"/>
      <c r="S32" s="33"/>
      <c r="T32" s="33"/>
      <c r="U32" s="33"/>
      <c r="V32" s="33"/>
      <c r="W32" s="33"/>
      <c r="X32" s="33"/>
      <c r="Y32" s="33"/>
      <c r="Z32" s="33"/>
      <c r="AA32" s="33"/>
      <c r="AB32" s="33"/>
      <c r="AC32" s="33"/>
      <c r="AD32" s="33"/>
      <c r="AE32" s="33"/>
    </row>
    <row r="33" spans="1:31" s="2" customFormat="1" ht="14.45" customHeight="1">
      <c r="A33" s="33"/>
      <c r="B33" s="34"/>
      <c r="C33" s="33"/>
      <c r="D33" s="99" t="s">
        <v>37</v>
      </c>
      <c r="E33" s="28" t="s">
        <v>38</v>
      </c>
      <c r="F33" s="100">
        <f>ROUND((SUM(BE120:BE328)),  2)</f>
        <v>0</v>
      </c>
      <c r="G33" s="33"/>
      <c r="H33" s="33"/>
      <c r="I33" s="101">
        <v>0.21</v>
      </c>
      <c r="J33" s="100">
        <f>ROUND(((SUM(BE120:BE328))*I33),  2)</f>
        <v>0</v>
      </c>
      <c r="K33" s="33"/>
      <c r="L33" s="43"/>
      <c r="S33" s="33"/>
      <c r="T33" s="33"/>
      <c r="U33" s="33"/>
      <c r="V33" s="33"/>
      <c r="W33" s="33"/>
      <c r="X33" s="33"/>
      <c r="Y33" s="33"/>
      <c r="Z33" s="33"/>
      <c r="AA33" s="33"/>
      <c r="AB33" s="33"/>
      <c r="AC33" s="33"/>
      <c r="AD33" s="33"/>
      <c r="AE33" s="33"/>
    </row>
    <row r="34" spans="1:31" s="2" customFormat="1" ht="14.45" customHeight="1">
      <c r="A34" s="33"/>
      <c r="B34" s="34"/>
      <c r="C34" s="33"/>
      <c r="D34" s="33"/>
      <c r="E34" s="28" t="s">
        <v>39</v>
      </c>
      <c r="F34" s="100">
        <f>ROUND((SUM(BF120:BF328)),  2)</f>
        <v>0</v>
      </c>
      <c r="G34" s="33"/>
      <c r="H34" s="33"/>
      <c r="I34" s="101">
        <v>0.15</v>
      </c>
      <c r="J34" s="100">
        <f>ROUND(((SUM(BF120:BF328))*I34),  2)</f>
        <v>0</v>
      </c>
      <c r="K34" s="33"/>
      <c r="L34" s="43"/>
      <c r="S34" s="33"/>
      <c r="T34" s="33"/>
      <c r="U34" s="33"/>
      <c r="V34" s="33"/>
      <c r="W34" s="33"/>
      <c r="X34" s="33"/>
      <c r="Y34" s="33"/>
      <c r="Z34" s="33"/>
      <c r="AA34" s="33"/>
      <c r="AB34" s="33"/>
      <c r="AC34" s="33"/>
      <c r="AD34" s="33"/>
      <c r="AE34" s="33"/>
    </row>
    <row r="35" spans="1:31" s="2" customFormat="1" ht="14.45" hidden="1" customHeight="1">
      <c r="A35" s="33"/>
      <c r="B35" s="34"/>
      <c r="C35" s="33"/>
      <c r="D35" s="33"/>
      <c r="E35" s="28" t="s">
        <v>40</v>
      </c>
      <c r="F35" s="100">
        <f>ROUND((SUM(BG120:BG328)),  2)</f>
        <v>0</v>
      </c>
      <c r="G35" s="33"/>
      <c r="H35" s="33"/>
      <c r="I35" s="101">
        <v>0.21</v>
      </c>
      <c r="J35" s="100">
        <f>0</f>
        <v>0</v>
      </c>
      <c r="K35" s="33"/>
      <c r="L35" s="43"/>
      <c r="S35" s="33"/>
      <c r="T35" s="33"/>
      <c r="U35" s="33"/>
      <c r="V35" s="33"/>
      <c r="W35" s="33"/>
      <c r="X35" s="33"/>
      <c r="Y35" s="33"/>
      <c r="Z35" s="33"/>
      <c r="AA35" s="33"/>
      <c r="AB35" s="33"/>
      <c r="AC35" s="33"/>
      <c r="AD35" s="33"/>
      <c r="AE35" s="33"/>
    </row>
    <row r="36" spans="1:31" s="2" customFormat="1" ht="14.45" hidden="1" customHeight="1">
      <c r="A36" s="33"/>
      <c r="B36" s="34"/>
      <c r="C36" s="33"/>
      <c r="D36" s="33"/>
      <c r="E36" s="28" t="s">
        <v>41</v>
      </c>
      <c r="F36" s="100">
        <f>ROUND((SUM(BH120:BH328)),  2)</f>
        <v>0</v>
      </c>
      <c r="G36" s="33"/>
      <c r="H36" s="33"/>
      <c r="I36" s="101">
        <v>0.15</v>
      </c>
      <c r="J36" s="100">
        <f>0</f>
        <v>0</v>
      </c>
      <c r="K36" s="33"/>
      <c r="L36" s="43"/>
      <c r="S36" s="33"/>
      <c r="T36" s="33"/>
      <c r="U36" s="33"/>
      <c r="V36" s="33"/>
      <c r="W36" s="33"/>
      <c r="X36" s="33"/>
      <c r="Y36" s="33"/>
      <c r="Z36" s="33"/>
      <c r="AA36" s="33"/>
      <c r="AB36" s="33"/>
      <c r="AC36" s="33"/>
      <c r="AD36" s="33"/>
      <c r="AE36" s="33"/>
    </row>
    <row r="37" spans="1:31" s="2" customFormat="1" ht="14.45" hidden="1" customHeight="1">
      <c r="A37" s="33"/>
      <c r="B37" s="34"/>
      <c r="C37" s="33"/>
      <c r="D37" s="33"/>
      <c r="E37" s="28" t="s">
        <v>42</v>
      </c>
      <c r="F37" s="100">
        <f>ROUND((SUM(BI120:BI328)),  2)</f>
        <v>0</v>
      </c>
      <c r="G37" s="33"/>
      <c r="H37" s="33"/>
      <c r="I37" s="101">
        <v>0</v>
      </c>
      <c r="J37" s="100">
        <f>0</f>
        <v>0</v>
      </c>
      <c r="K37" s="33"/>
      <c r="L37" s="43"/>
      <c r="S37" s="33"/>
      <c r="T37" s="33"/>
      <c r="U37" s="33"/>
      <c r="V37" s="33"/>
      <c r="W37" s="33"/>
      <c r="X37" s="33"/>
      <c r="Y37" s="33"/>
      <c r="Z37" s="33"/>
      <c r="AA37" s="33"/>
      <c r="AB37" s="33"/>
      <c r="AC37" s="33"/>
      <c r="AD37" s="33"/>
      <c r="AE37" s="33"/>
    </row>
    <row r="38" spans="1:31" s="2" customFormat="1" ht="6.95" customHeight="1">
      <c r="A38" s="33"/>
      <c r="B38" s="34"/>
      <c r="C38" s="33"/>
      <c r="D38" s="33"/>
      <c r="E38" s="33"/>
      <c r="F38" s="33"/>
      <c r="G38" s="33"/>
      <c r="H38" s="33"/>
      <c r="I38" s="33"/>
      <c r="J38" s="33"/>
      <c r="K38" s="33"/>
      <c r="L38" s="43"/>
      <c r="S38" s="33"/>
      <c r="T38" s="33"/>
      <c r="U38" s="33"/>
      <c r="V38" s="33"/>
      <c r="W38" s="33"/>
      <c r="X38" s="33"/>
      <c r="Y38" s="33"/>
      <c r="Z38" s="33"/>
      <c r="AA38" s="33"/>
      <c r="AB38" s="33"/>
      <c r="AC38" s="33"/>
      <c r="AD38" s="33"/>
      <c r="AE38" s="33"/>
    </row>
    <row r="39" spans="1:31" s="2" customFormat="1" ht="25.35" customHeight="1">
      <c r="A39" s="33"/>
      <c r="B39" s="34"/>
      <c r="C39" s="102"/>
      <c r="D39" s="103" t="s">
        <v>43</v>
      </c>
      <c r="E39" s="61"/>
      <c r="F39" s="61"/>
      <c r="G39" s="104" t="s">
        <v>44</v>
      </c>
      <c r="H39" s="105" t="s">
        <v>45</v>
      </c>
      <c r="I39" s="61"/>
      <c r="J39" s="106">
        <f>SUM(J30:J37)</f>
        <v>0</v>
      </c>
      <c r="K39" s="107"/>
      <c r="L39" s="43"/>
      <c r="S39" s="33"/>
      <c r="T39" s="33"/>
      <c r="U39" s="33"/>
      <c r="V39" s="33"/>
      <c r="W39" s="33"/>
      <c r="X39" s="33"/>
      <c r="Y39" s="33"/>
      <c r="Z39" s="33"/>
      <c r="AA39" s="33"/>
      <c r="AB39" s="33"/>
      <c r="AC39" s="33"/>
      <c r="AD39" s="33"/>
      <c r="AE39" s="33"/>
    </row>
    <row r="40" spans="1:31" s="2" customFormat="1" ht="14.45" customHeight="1">
      <c r="A40" s="33"/>
      <c r="B40" s="34"/>
      <c r="C40" s="33"/>
      <c r="D40" s="33"/>
      <c r="E40" s="33"/>
      <c r="F40" s="33"/>
      <c r="G40" s="33"/>
      <c r="H40" s="33"/>
      <c r="I40" s="33"/>
      <c r="J40" s="33"/>
      <c r="K40" s="33"/>
      <c r="L40" s="43"/>
      <c r="S40" s="33"/>
      <c r="T40" s="33"/>
      <c r="U40" s="33"/>
      <c r="V40" s="33"/>
      <c r="W40" s="33"/>
      <c r="X40" s="33"/>
      <c r="Y40" s="33"/>
      <c r="Z40" s="33"/>
      <c r="AA40" s="33"/>
      <c r="AB40" s="33"/>
      <c r="AC40" s="33"/>
      <c r="AD40" s="33"/>
      <c r="AE40" s="33"/>
    </row>
    <row r="41" spans="1:31" s="1" customFormat="1" ht="14.45" customHeight="1">
      <c r="B41" s="21"/>
      <c r="L41" s="21"/>
    </row>
    <row r="42" spans="1:31" s="1" customFormat="1" ht="14.45" customHeight="1">
      <c r="B42" s="21"/>
      <c r="L42" s="21"/>
    </row>
    <row r="43" spans="1:31" s="1" customFormat="1" ht="14.45" customHeight="1">
      <c r="B43" s="21"/>
      <c r="L43" s="21"/>
    </row>
    <row r="44" spans="1:31" s="1" customFormat="1" ht="14.45" customHeight="1">
      <c r="B44" s="21"/>
      <c r="L44" s="21"/>
    </row>
    <row r="45" spans="1:31" s="1" customFormat="1" ht="14.45" customHeight="1">
      <c r="B45" s="21"/>
      <c r="L45" s="21"/>
    </row>
    <row r="46" spans="1:31" s="1" customFormat="1" ht="14.45" customHeight="1">
      <c r="B46" s="21"/>
      <c r="L46" s="21"/>
    </row>
    <row r="47" spans="1:31" s="1" customFormat="1" ht="14.45" customHeight="1">
      <c r="B47" s="21"/>
      <c r="L47" s="21"/>
    </row>
    <row r="48" spans="1:31" s="1" customFormat="1" ht="14.45" customHeight="1">
      <c r="B48" s="21"/>
      <c r="L48" s="21"/>
    </row>
    <row r="49" spans="1:31" s="1" customFormat="1" ht="14.45" customHeight="1">
      <c r="B49" s="21"/>
      <c r="L49" s="21"/>
    </row>
    <row r="50" spans="1:31" s="2" customFormat="1" ht="14.45" customHeight="1">
      <c r="B50" s="43"/>
      <c r="D50" s="44" t="s">
        <v>46</v>
      </c>
      <c r="E50" s="45"/>
      <c r="F50" s="45"/>
      <c r="G50" s="44" t="s">
        <v>47</v>
      </c>
      <c r="H50" s="45"/>
      <c r="I50" s="45"/>
      <c r="J50" s="45"/>
      <c r="K50" s="45"/>
      <c r="L50" s="43"/>
    </row>
    <row r="51" spans="1:31" ht="11.25">
      <c r="B51" s="21"/>
      <c r="L51" s="21"/>
    </row>
    <row r="52" spans="1:31" ht="11.25">
      <c r="B52" s="21"/>
      <c r="L52" s="21"/>
    </row>
    <row r="53" spans="1:31" ht="11.25">
      <c r="B53" s="21"/>
      <c r="L53" s="21"/>
    </row>
    <row r="54" spans="1:31" ht="11.25">
      <c r="B54" s="21"/>
      <c r="L54" s="21"/>
    </row>
    <row r="55" spans="1:31" ht="11.25">
      <c r="B55" s="21"/>
      <c r="L55" s="21"/>
    </row>
    <row r="56" spans="1:31" ht="11.25">
      <c r="B56" s="21"/>
      <c r="L56" s="21"/>
    </row>
    <row r="57" spans="1:31" ht="11.25">
      <c r="B57" s="21"/>
      <c r="L57" s="21"/>
    </row>
    <row r="58" spans="1:31" ht="11.25">
      <c r="B58" s="21"/>
      <c r="L58" s="21"/>
    </row>
    <row r="59" spans="1:31" ht="11.25">
      <c r="B59" s="21"/>
      <c r="L59" s="21"/>
    </row>
    <row r="60" spans="1:31" ht="11.25">
      <c r="B60" s="21"/>
      <c r="L60" s="21"/>
    </row>
    <row r="61" spans="1:31" s="2" customFormat="1" ht="12.75">
      <c r="A61" s="33"/>
      <c r="B61" s="34"/>
      <c r="C61" s="33"/>
      <c r="D61" s="46" t="s">
        <v>48</v>
      </c>
      <c r="E61" s="36"/>
      <c r="F61" s="108" t="s">
        <v>49</v>
      </c>
      <c r="G61" s="46" t="s">
        <v>48</v>
      </c>
      <c r="H61" s="36"/>
      <c r="I61" s="36"/>
      <c r="J61" s="109" t="s">
        <v>49</v>
      </c>
      <c r="K61" s="36"/>
      <c r="L61" s="43"/>
      <c r="S61" s="33"/>
      <c r="T61" s="33"/>
      <c r="U61" s="33"/>
      <c r="V61" s="33"/>
      <c r="W61" s="33"/>
      <c r="X61" s="33"/>
      <c r="Y61" s="33"/>
      <c r="Z61" s="33"/>
      <c r="AA61" s="33"/>
      <c r="AB61" s="33"/>
      <c r="AC61" s="33"/>
      <c r="AD61" s="33"/>
      <c r="AE61" s="33"/>
    </row>
    <row r="62" spans="1:31" ht="11.25">
      <c r="B62" s="21"/>
      <c r="L62" s="21"/>
    </row>
    <row r="63" spans="1:31" ht="11.25">
      <c r="B63" s="21"/>
      <c r="L63" s="21"/>
    </row>
    <row r="64" spans="1:31" ht="11.25">
      <c r="B64" s="21"/>
      <c r="L64" s="21"/>
    </row>
    <row r="65" spans="1:31" s="2" customFormat="1" ht="12.75">
      <c r="A65" s="33"/>
      <c r="B65" s="34"/>
      <c r="C65" s="33"/>
      <c r="D65" s="44" t="s">
        <v>50</v>
      </c>
      <c r="E65" s="47"/>
      <c r="F65" s="47"/>
      <c r="G65" s="44" t="s">
        <v>51</v>
      </c>
      <c r="H65" s="47"/>
      <c r="I65" s="47"/>
      <c r="J65" s="47"/>
      <c r="K65" s="47"/>
      <c r="L65" s="43"/>
      <c r="S65" s="33"/>
      <c r="T65" s="33"/>
      <c r="U65" s="33"/>
      <c r="V65" s="33"/>
      <c r="W65" s="33"/>
      <c r="X65" s="33"/>
      <c r="Y65" s="33"/>
      <c r="Z65" s="33"/>
      <c r="AA65" s="33"/>
      <c r="AB65" s="33"/>
      <c r="AC65" s="33"/>
      <c r="AD65" s="33"/>
      <c r="AE65" s="33"/>
    </row>
    <row r="66" spans="1:31" ht="11.25">
      <c r="B66" s="21"/>
      <c r="L66" s="21"/>
    </row>
    <row r="67" spans="1:31" ht="11.25">
      <c r="B67" s="21"/>
      <c r="L67" s="21"/>
    </row>
    <row r="68" spans="1:31" ht="11.25">
      <c r="B68" s="21"/>
      <c r="L68" s="21"/>
    </row>
    <row r="69" spans="1:31" ht="11.25">
      <c r="B69" s="21"/>
      <c r="L69" s="21"/>
    </row>
    <row r="70" spans="1:31" ht="11.25">
      <c r="B70" s="21"/>
      <c r="L70" s="21"/>
    </row>
    <row r="71" spans="1:31" ht="11.25">
      <c r="B71" s="21"/>
      <c r="L71" s="21"/>
    </row>
    <row r="72" spans="1:31" ht="11.25">
      <c r="B72" s="21"/>
      <c r="L72" s="21"/>
    </row>
    <row r="73" spans="1:31" ht="11.25">
      <c r="B73" s="21"/>
      <c r="L73" s="21"/>
    </row>
    <row r="74" spans="1:31" ht="11.25">
      <c r="B74" s="21"/>
      <c r="L74" s="21"/>
    </row>
    <row r="75" spans="1:31" ht="11.25">
      <c r="B75" s="21"/>
      <c r="L75" s="21"/>
    </row>
    <row r="76" spans="1:31" s="2" customFormat="1" ht="12.75">
      <c r="A76" s="33"/>
      <c r="B76" s="34"/>
      <c r="C76" s="33"/>
      <c r="D76" s="46" t="s">
        <v>48</v>
      </c>
      <c r="E76" s="36"/>
      <c r="F76" s="108" t="s">
        <v>49</v>
      </c>
      <c r="G76" s="46" t="s">
        <v>48</v>
      </c>
      <c r="H76" s="36"/>
      <c r="I76" s="36"/>
      <c r="J76" s="109" t="s">
        <v>49</v>
      </c>
      <c r="K76" s="36"/>
      <c r="L76" s="43"/>
      <c r="S76" s="33"/>
      <c r="T76" s="33"/>
      <c r="U76" s="33"/>
      <c r="V76" s="33"/>
      <c r="W76" s="33"/>
      <c r="X76" s="33"/>
      <c r="Y76" s="33"/>
      <c r="Z76" s="33"/>
      <c r="AA76" s="33"/>
      <c r="AB76" s="33"/>
      <c r="AC76" s="33"/>
      <c r="AD76" s="33"/>
      <c r="AE76" s="33"/>
    </row>
    <row r="77" spans="1:31" s="2" customFormat="1" ht="14.45" customHeight="1">
      <c r="A77" s="33"/>
      <c r="B77" s="48"/>
      <c r="C77" s="49"/>
      <c r="D77" s="49"/>
      <c r="E77" s="49"/>
      <c r="F77" s="49"/>
      <c r="G77" s="49"/>
      <c r="H77" s="49"/>
      <c r="I77" s="49"/>
      <c r="J77" s="49"/>
      <c r="K77" s="49"/>
      <c r="L77" s="43"/>
      <c r="S77" s="33"/>
      <c r="T77" s="33"/>
      <c r="U77" s="33"/>
      <c r="V77" s="33"/>
      <c r="W77" s="33"/>
      <c r="X77" s="33"/>
      <c r="Y77" s="33"/>
      <c r="Z77" s="33"/>
      <c r="AA77" s="33"/>
      <c r="AB77" s="33"/>
      <c r="AC77" s="33"/>
      <c r="AD77" s="33"/>
      <c r="AE77" s="33"/>
    </row>
    <row r="81" spans="1:47" s="2" customFormat="1" ht="6.95" hidden="1" customHeight="1">
      <c r="A81" s="33"/>
      <c r="B81" s="50"/>
      <c r="C81" s="51"/>
      <c r="D81" s="51"/>
      <c r="E81" s="51"/>
      <c r="F81" s="51"/>
      <c r="G81" s="51"/>
      <c r="H81" s="51"/>
      <c r="I81" s="51"/>
      <c r="J81" s="51"/>
      <c r="K81" s="51"/>
      <c r="L81" s="43"/>
      <c r="S81" s="33"/>
      <c r="T81" s="33"/>
      <c r="U81" s="33"/>
      <c r="V81" s="33"/>
      <c r="W81" s="33"/>
      <c r="X81" s="33"/>
      <c r="Y81" s="33"/>
      <c r="Z81" s="33"/>
      <c r="AA81" s="33"/>
      <c r="AB81" s="33"/>
      <c r="AC81" s="33"/>
      <c r="AD81" s="33"/>
      <c r="AE81" s="33"/>
    </row>
    <row r="82" spans="1:47" s="2" customFormat="1" ht="24.95" hidden="1" customHeight="1">
      <c r="A82" s="33"/>
      <c r="B82" s="34"/>
      <c r="C82" s="22" t="s">
        <v>112</v>
      </c>
      <c r="D82" s="33"/>
      <c r="E82" s="33"/>
      <c r="F82" s="33"/>
      <c r="G82" s="33"/>
      <c r="H82" s="33"/>
      <c r="I82" s="33"/>
      <c r="J82" s="33"/>
      <c r="K82" s="33"/>
      <c r="L82" s="43"/>
      <c r="S82" s="33"/>
      <c r="T82" s="33"/>
      <c r="U82" s="33"/>
      <c r="V82" s="33"/>
      <c r="W82" s="33"/>
      <c r="X82" s="33"/>
      <c r="Y82" s="33"/>
      <c r="Z82" s="33"/>
      <c r="AA82" s="33"/>
      <c r="AB82" s="33"/>
      <c r="AC82" s="33"/>
      <c r="AD82" s="33"/>
      <c r="AE82" s="33"/>
    </row>
    <row r="83" spans="1:47" s="2" customFormat="1" ht="6.95" hidden="1" customHeight="1">
      <c r="A83" s="33"/>
      <c r="B83" s="34"/>
      <c r="C83" s="33"/>
      <c r="D83" s="33"/>
      <c r="E83" s="33"/>
      <c r="F83" s="33"/>
      <c r="G83" s="33"/>
      <c r="H83" s="33"/>
      <c r="I83" s="33"/>
      <c r="J83" s="33"/>
      <c r="K83" s="33"/>
      <c r="L83" s="43"/>
      <c r="S83" s="33"/>
      <c r="T83" s="33"/>
      <c r="U83" s="33"/>
      <c r="V83" s="33"/>
      <c r="W83" s="33"/>
      <c r="X83" s="33"/>
      <c r="Y83" s="33"/>
      <c r="Z83" s="33"/>
      <c r="AA83" s="33"/>
      <c r="AB83" s="33"/>
      <c r="AC83" s="33"/>
      <c r="AD83" s="33"/>
      <c r="AE83" s="33"/>
    </row>
    <row r="84" spans="1:47" s="2" customFormat="1" ht="12" hidden="1" customHeight="1">
      <c r="A84" s="33"/>
      <c r="B84" s="34"/>
      <c r="C84" s="28" t="s">
        <v>16</v>
      </c>
      <c r="D84" s="33"/>
      <c r="E84" s="33"/>
      <c r="F84" s="33"/>
      <c r="G84" s="33"/>
      <c r="H84" s="33"/>
      <c r="I84" s="33"/>
      <c r="J84" s="33"/>
      <c r="K84" s="33"/>
      <c r="L84" s="43"/>
      <c r="S84" s="33"/>
      <c r="T84" s="33"/>
      <c r="U84" s="33"/>
      <c r="V84" s="33"/>
      <c r="W84" s="33"/>
      <c r="X84" s="33"/>
      <c r="Y84" s="33"/>
      <c r="Z84" s="33"/>
      <c r="AA84" s="33"/>
      <c r="AB84" s="33"/>
      <c r="AC84" s="33"/>
      <c r="AD84" s="33"/>
      <c r="AE84" s="33"/>
    </row>
    <row r="85" spans="1:47" s="2" customFormat="1" ht="16.5" hidden="1" customHeight="1">
      <c r="A85" s="33"/>
      <c r="B85" s="34"/>
      <c r="C85" s="33"/>
      <c r="D85" s="33"/>
      <c r="E85" s="261" t="str">
        <f>E7</f>
        <v>PD - Regenerace sídliště Nádražní II etapa</v>
      </c>
      <c r="F85" s="262"/>
      <c r="G85" s="262"/>
      <c r="H85" s="262"/>
      <c r="I85" s="33"/>
      <c r="J85" s="33"/>
      <c r="K85" s="33"/>
      <c r="L85" s="43"/>
      <c r="S85" s="33"/>
      <c r="T85" s="33"/>
      <c r="U85" s="33"/>
      <c r="V85" s="33"/>
      <c r="W85" s="33"/>
      <c r="X85" s="33"/>
      <c r="Y85" s="33"/>
      <c r="Z85" s="33"/>
      <c r="AA85" s="33"/>
      <c r="AB85" s="33"/>
      <c r="AC85" s="33"/>
      <c r="AD85" s="33"/>
      <c r="AE85" s="33"/>
    </row>
    <row r="86" spans="1:47" s="2" customFormat="1" ht="12" hidden="1" customHeight="1">
      <c r="A86" s="33"/>
      <c r="B86" s="34"/>
      <c r="C86" s="28" t="s">
        <v>110</v>
      </c>
      <c r="D86" s="33"/>
      <c r="E86" s="33"/>
      <c r="F86" s="33"/>
      <c r="G86" s="33"/>
      <c r="H86" s="33"/>
      <c r="I86" s="33"/>
      <c r="J86" s="33"/>
      <c r="K86" s="33"/>
      <c r="L86" s="43"/>
      <c r="S86" s="33"/>
      <c r="T86" s="33"/>
      <c r="U86" s="33"/>
      <c r="V86" s="33"/>
      <c r="W86" s="33"/>
      <c r="X86" s="33"/>
      <c r="Y86" s="33"/>
      <c r="Z86" s="33"/>
      <c r="AA86" s="33"/>
      <c r="AB86" s="33"/>
      <c r="AC86" s="33"/>
      <c r="AD86" s="33"/>
      <c r="AE86" s="33"/>
    </row>
    <row r="87" spans="1:47" s="2" customFormat="1" ht="16.5" hidden="1" customHeight="1">
      <c r="A87" s="33"/>
      <c r="B87" s="34"/>
      <c r="C87" s="33"/>
      <c r="D87" s="33"/>
      <c r="E87" s="226" t="str">
        <f>E9</f>
        <v>část - B - SO - 801 - .</v>
      </c>
      <c r="F87" s="263"/>
      <c r="G87" s="263"/>
      <c r="H87" s="263"/>
      <c r="I87" s="33"/>
      <c r="J87" s="33"/>
      <c r="K87" s="33"/>
      <c r="L87" s="43"/>
      <c r="S87" s="33"/>
      <c r="T87" s="33"/>
      <c r="U87" s="33"/>
      <c r="V87" s="33"/>
      <c r="W87" s="33"/>
      <c r="X87" s="33"/>
      <c r="Y87" s="33"/>
      <c r="Z87" s="33"/>
      <c r="AA87" s="33"/>
      <c r="AB87" s="33"/>
      <c r="AC87" s="33"/>
      <c r="AD87" s="33"/>
      <c r="AE87" s="33"/>
    </row>
    <row r="88" spans="1:47" s="2" customFormat="1" ht="6.95" hidden="1" customHeight="1">
      <c r="A88" s="33"/>
      <c r="B88" s="34"/>
      <c r="C88" s="33"/>
      <c r="D88" s="33"/>
      <c r="E88" s="33"/>
      <c r="F88" s="33"/>
      <c r="G88" s="33"/>
      <c r="H88" s="33"/>
      <c r="I88" s="33"/>
      <c r="J88" s="33"/>
      <c r="K88" s="33"/>
      <c r="L88" s="43"/>
      <c r="S88" s="33"/>
      <c r="T88" s="33"/>
      <c r="U88" s="33"/>
      <c r="V88" s="33"/>
      <c r="W88" s="33"/>
      <c r="X88" s="33"/>
      <c r="Y88" s="33"/>
      <c r="Z88" s="33"/>
      <c r="AA88" s="33"/>
      <c r="AB88" s="33"/>
      <c r="AC88" s="33"/>
      <c r="AD88" s="33"/>
      <c r="AE88" s="33"/>
    </row>
    <row r="89" spans="1:47" s="2" customFormat="1" ht="12" hidden="1" customHeight="1">
      <c r="A89" s="33"/>
      <c r="B89" s="34"/>
      <c r="C89" s="28" t="s">
        <v>20</v>
      </c>
      <c r="D89" s="33"/>
      <c r="E89" s="33"/>
      <c r="F89" s="26" t="str">
        <f>F12</f>
        <v xml:space="preserve"> </v>
      </c>
      <c r="G89" s="33"/>
      <c r="H89" s="33"/>
      <c r="I89" s="28" t="s">
        <v>22</v>
      </c>
      <c r="J89" s="56" t="str">
        <f>IF(J12="","",J12)</f>
        <v>11. 8. 2022</v>
      </c>
      <c r="K89" s="33"/>
      <c r="L89" s="43"/>
      <c r="S89" s="33"/>
      <c r="T89" s="33"/>
      <c r="U89" s="33"/>
      <c r="V89" s="33"/>
      <c r="W89" s="33"/>
      <c r="X89" s="33"/>
      <c r="Y89" s="33"/>
      <c r="Z89" s="33"/>
      <c r="AA89" s="33"/>
      <c r="AB89" s="33"/>
      <c r="AC89" s="33"/>
      <c r="AD89" s="33"/>
      <c r="AE89" s="33"/>
    </row>
    <row r="90" spans="1:47" s="2" customFormat="1" ht="6.95" hidden="1" customHeight="1">
      <c r="A90" s="33"/>
      <c r="B90" s="34"/>
      <c r="C90" s="33"/>
      <c r="D90" s="33"/>
      <c r="E90" s="33"/>
      <c r="F90" s="33"/>
      <c r="G90" s="33"/>
      <c r="H90" s="33"/>
      <c r="I90" s="33"/>
      <c r="J90" s="33"/>
      <c r="K90" s="33"/>
      <c r="L90" s="43"/>
      <c r="S90" s="33"/>
      <c r="T90" s="33"/>
      <c r="U90" s="33"/>
      <c r="V90" s="33"/>
      <c r="W90" s="33"/>
      <c r="X90" s="33"/>
      <c r="Y90" s="33"/>
      <c r="Z90" s="33"/>
      <c r="AA90" s="33"/>
      <c r="AB90" s="33"/>
      <c r="AC90" s="33"/>
      <c r="AD90" s="33"/>
      <c r="AE90" s="33"/>
    </row>
    <row r="91" spans="1:47" s="2" customFormat="1" ht="15.2" hidden="1" customHeight="1">
      <c r="A91" s="33"/>
      <c r="B91" s="34"/>
      <c r="C91" s="28" t="s">
        <v>24</v>
      </c>
      <c r="D91" s="33"/>
      <c r="E91" s="33"/>
      <c r="F91" s="26" t="str">
        <f>E15</f>
        <v xml:space="preserve"> </v>
      </c>
      <c r="G91" s="33"/>
      <c r="H91" s="33"/>
      <c r="I91" s="28" t="s">
        <v>29</v>
      </c>
      <c r="J91" s="31" t="str">
        <f>E21</f>
        <v xml:space="preserve"> </v>
      </c>
      <c r="K91" s="33"/>
      <c r="L91" s="43"/>
      <c r="S91" s="33"/>
      <c r="T91" s="33"/>
      <c r="U91" s="33"/>
      <c r="V91" s="33"/>
      <c r="W91" s="33"/>
      <c r="X91" s="33"/>
      <c r="Y91" s="33"/>
      <c r="Z91" s="33"/>
      <c r="AA91" s="33"/>
      <c r="AB91" s="33"/>
      <c r="AC91" s="33"/>
      <c r="AD91" s="33"/>
      <c r="AE91" s="33"/>
    </row>
    <row r="92" spans="1:47" s="2" customFormat="1" ht="15.2" hidden="1" customHeight="1">
      <c r="A92" s="33"/>
      <c r="B92" s="34"/>
      <c r="C92" s="28" t="s">
        <v>27</v>
      </c>
      <c r="D92" s="33"/>
      <c r="E92" s="33"/>
      <c r="F92" s="26" t="str">
        <f>IF(E18="","",E18)</f>
        <v>Vyplň údaj</v>
      </c>
      <c r="G92" s="33"/>
      <c r="H92" s="33"/>
      <c r="I92" s="28" t="s">
        <v>31</v>
      </c>
      <c r="J92" s="31" t="str">
        <f>E24</f>
        <v xml:space="preserve"> </v>
      </c>
      <c r="K92" s="33"/>
      <c r="L92" s="43"/>
      <c r="S92" s="33"/>
      <c r="T92" s="33"/>
      <c r="U92" s="33"/>
      <c r="V92" s="33"/>
      <c r="W92" s="33"/>
      <c r="X92" s="33"/>
      <c r="Y92" s="33"/>
      <c r="Z92" s="33"/>
      <c r="AA92" s="33"/>
      <c r="AB92" s="33"/>
      <c r="AC92" s="33"/>
      <c r="AD92" s="33"/>
      <c r="AE92" s="33"/>
    </row>
    <row r="93" spans="1:47" s="2" customFormat="1" ht="10.35" hidden="1" customHeight="1">
      <c r="A93" s="33"/>
      <c r="B93" s="34"/>
      <c r="C93" s="33"/>
      <c r="D93" s="33"/>
      <c r="E93" s="33"/>
      <c r="F93" s="33"/>
      <c r="G93" s="33"/>
      <c r="H93" s="33"/>
      <c r="I93" s="33"/>
      <c r="J93" s="33"/>
      <c r="K93" s="33"/>
      <c r="L93" s="43"/>
      <c r="S93" s="33"/>
      <c r="T93" s="33"/>
      <c r="U93" s="33"/>
      <c r="V93" s="33"/>
      <c r="W93" s="33"/>
      <c r="X93" s="33"/>
      <c r="Y93" s="33"/>
      <c r="Z93" s="33"/>
      <c r="AA93" s="33"/>
      <c r="AB93" s="33"/>
      <c r="AC93" s="33"/>
      <c r="AD93" s="33"/>
      <c r="AE93" s="33"/>
    </row>
    <row r="94" spans="1:47" s="2" customFormat="1" ht="29.25" hidden="1" customHeight="1">
      <c r="A94" s="33"/>
      <c r="B94" s="34"/>
      <c r="C94" s="110" t="s">
        <v>113</v>
      </c>
      <c r="D94" s="102"/>
      <c r="E94" s="102"/>
      <c r="F94" s="102"/>
      <c r="G94" s="102"/>
      <c r="H94" s="102"/>
      <c r="I94" s="102"/>
      <c r="J94" s="111" t="s">
        <v>114</v>
      </c>
      <c r="K94" s="102"/>
      <c r="L94" s="43"/>
      <c r="S94" s="33"/>
      <c r="T94" s="33"/>
      <c r="U94" s="33"/>
      <c r="V94" s="33"/>
      <c r="W94" s="33"/>
      <c r="X94" s="33"/>
      <c r="Y94" s="33"/>
      <c r="Z94" s="33"/>
      <c r="AA94" s="33"/>
      <c r="AB94" s="33"/>
      <c r="AC94" s="33"/>
      <c r="AD94" s="33"/>
      <c r="AE94" s="33"/>
    </row>
    <row r="95" spans="1:47" s="2" customFormat="1" ht="10.35" hidden="1" customHeight="1">
      <c r="A95" s="33"/>
      <c r="B95" s="34"/>
      <c r="C95" s="33"/>
      <c r="D95" s="33"/>
      <c r="E95" s="33"/>
      <c r="F95" s="33"/>
      <c r="G95" s="33"/>
      <c r="H95" s="33"/>
      <c r="I95" s="33"/>
      <c r="J95" s="33"/>
      <c r="K95" s="33"/>
      <c r="L95" s="43"/>
      <c r="S95" s="33"/>
      <c r="T95" s="33"/>
      <c r="U95" s="33"/>
      <c r="V95" s="33"/>
      <c r="W95" s="33"/>
      <c r="X95" s="33"/>
      <c r="Y95" s="33"/>
      <c r="Z95" s="33"/>
      <c r="AA95" s="33"/>
      <c r="AB95" s="33"/>
      <c r="AC95" s="33"/>
      <c r="AD95" s="33"/>
      <c r="AE95" s="33"/>
    </row>
    <row r="96" spans="1:47" s="2" customFormat="1" ht="22.9" hidden="1" customHeight="1">
      <c r="A96" s="33"/>
      <c r="B96" s="34"/>
      <c r="C96" s="112" t="s">
        <v>115</v>
      </c>
      <c r="D96" s="33"/>
      <c r="E96" s="33"/>
      <c r="F96" s="33"/>
      <c r="G96" s="33"/>
      <c r="H96" s="33"/>
      <c r="I96" s="33"/>
      <c r="J96" s="72">
        <f>J120</f>
        <v>0</v>
      </c>
      <c r="K96" s="33"/>
      <c r="L96" s="43"/>
      <c r="S96" s="33"/>
      <c r="T96" s="33"/>
      <c r="U96" s="33"/>
      <c r="V96" s="33"/>
      <c r="W96" s="33"/>
      <c r="X96" s="33"/>
      <c r="Y96" s="33"/>
      <c r="Z96" s="33"/>
      <c r="AA96" s="33"/>
      <c r="AB96" s="33"/>
      <c r="AC96" s="33"/>
      <c r="AD96" s="33"/>
      <c r="AE96" s="33"/>
      <c r="AU96" s="18" t="s">
        <v>116</v>
      </c>
    </row>
    <row r="97" spans="1:31" s="9" customFormat="1" ht="24.95" hidden="1" customHeight="1">
      <c r="B97" s="113"/>
      <c r="D97" s="114" t="s">
        <v>117</v>
      </c>
      <c r="E97" s="115"/>
      <c r="F97" s="115"/>
      <c r="G97" s="115"/>
      <c r="H97" s="115"/>
      <c r="I97" s="115"/>
      <c r="J97" s="116">
        <f>J121</f>
        <v>0</v>
      </c>
      <c r="L97" s="113"/>
    </row>
    <row r="98" spans="1:31" s="10" customFormat="1" ht="19.899999999999999" hidden="1" customHeight="1">
      <c r="B98" s="117"/>
      <c r="D98" s="118" t="s">
        <v>118</v>
      </c>
      <c r="E98" s="119"/>
      <c r="F98" s="119"/>
      <c r="G98" s="119"/>
      <c r="H98" s="119"/>
      <c r="I98" s="119"/>
      <c r="J98" s="120">
        <f>J122</f>
        <v>0</v>
      </c>
      <c r="L98" s="117"/>
    </row>
    <row r="99" spans="1:31" s="10" customFormat="1" ht="19.899999999999999" hidden="1" customHeight="1">
      <c r="B99" s="117"/>
      <c r="D99" s="118" t="s">
        <v>123</v>
      </c>
      <c r="E99" s="119"/>
      <c r="F99" s="119"/>
      <c r="G99" s="119"/>
      <c r="H99" s="119"/>
      <c r="I99" s="119"/>
      <c r="J99" s="120">
        <f>J324</f>
        <v>0</v>
      </c>
      <c r="L99" s="117"/>
    </row>
    <row r="100" spans="1:31" s="10" customFormat="1" ht="19.899999999999999" hidden="1" customHeight="1">
      <c r="B100" s="117"/>
      <c r="D100" s="118" t="s">
        <v>124</v>
      </c>
      <c r="E100" s="119"/>
      <c r="F100" s="119"/>
      <c r="G100" s="119"/>
      <c r="H100" s="119"/>
      <c r="I100" s="119"/>
      <c r="J100" s="120">
        <f>J325</f>
        <v>0</v>
      </c>
      <c r="L100" s="117"/>
    </row>
    <row r="101" spans="1:31" s="2" customFormat="1" ht="21.75" hidden="1" customHeight="1">
      <c r="A101" s="33"/>
      <c r="B101" s="34"/>
      <c r="C101" s="33"/>
      <c r="D101" s="33"/>
      <c r="E101" s="33"/>
      <c r="F101" s="33"/>
      <c r="G101" s="33"/>
      <c r="H101" s="33"/>
      <c r="I101" s="33"/>
      <c r="J101" s="33"/>
      <c r="K101" s="33"/>
      <c r="L101" s="43"/>
      <c r="S101" s="33"/>
      <c r="T101" s="33"/>
      <c r="U101" s="33"/>
      <c r="V101" s="33"/>
      <c r="W101" s="33"/>
      <c r="X101" s="33"/>
      <c r="Y101" s="33"/>
      <c r="Z101" s="33"/>
      <c r="AA101" s="33"/>
      <c r="AB101" s="33"/>
      <c r="AC101" s="33"/>
      <c r="AD101" s="33"/>
      <c r="AE101" s="33"/>
    </row>
    <row r="102" spans="1:31" s="2" customFormat="1" ht="6.95" hidden="1" customHeight="1">
      <c r="A102" s="33"/>
      <c r="B102" s="48"/>
      <c r="C102" s="49"/>
      <c r="D102" s="49"/>
      <c r="E102" s="49"/>
      <c r="F102" s="49"/>
      <c r="G102" s="49"/>
      <c r="H102" s="49"/>
      <c r="I102" s="49"/>
      <c r="J102" s="49"/>
      <c r="K102" s="49"/>
      <c r="L102" s="43"/>
      <c r="S102" s="33"/>
      <c r="T102" s="33"/>
      <c r="U102" s="33"/>
      <c r="V102" s="33"/>
      <c r="W102" s="33"/>
      <c r="X102" s="33"/>
      <c r="Y102" s="33"/>
      <c r="Z102" s="33"/>
      <c r="AA102" s="33"/>
      <c r="AB102" s="33"/>
      <c r="AC102" s="33"/>
      <c r="AD102" s="33"/>
      <c r="AE102" s="33"/>
    </row>
    <row r="103" spans="1:31" ht="11.25" hidden="1"/>
    <row r="104" spans="1:31" ht="11.25" hidden="1"/>
    <row r="105" spans="1:31" ht="11.25" hidden="1"/>
    <row r="106" spans="1:31" s="2" customFormat="1" ht="6.95" customHeight="1">
      <c r="A106" s="33"/>
      <c r="B106" s="50"/>
      <c r="C106" s="51"/>
      <c r="D106" s="51"/>
      <c r="E106" s="51"/>
      <c r="F106" s="51"/>
      <c r="G106" s="51"/>
      <c r="H106" s="51"/>
      <c r="I106" s="51"/>
      <c r="J106" s="51"/>
      <c r="K106" s="51"/>
      <c r="L106" s="43"/>
      <c r="S106" s="33"/>
      <c r="T106" s="33"/>
      <c r="U106" s="33"/>
      <c r="V106" s="33"/>
      <c r="W106" s="33"/>
      <c r="X106" s="33"/>
      <c r="Y106" s="33"/>
      <c r="Z106" s="33"/>
      <c r="AA106" s="33"/>
      <c r="AB106" s="33"/>
      <c r="AC106" s="33"/>
      <c r="AD106" s="33"/>
      <c r="AE106" s="33"/>
    </row>
    <row r="107" spans="1:31" s="2" customFormat="1" ht="24.95" customHeight="1">
      <c r="A107" s="33"/>
      <c r="B107" s="34"/>
      <c r="C107" s="22" t="s">
        <v>125</v>
      </c>
      <c r="D107" s="33"/>
      <c r="E107" s="33"/>
      <c r="F107" s="33"/>
      <c r="G107" s="33"/>
      <c r="H107" s="33"/>
      <c r="I107" s="33"/>
      <c r="J107" s="33"/>
      <c r="K107" s="33"/>
      <c r="L107" s="43"/>
      <c r="S107" s="33"/>
      <c r="T107" s="33"/>
      <c r="U107" s="33"/>
      <c r="V107" s="33"/>
      <c r="W107" s="33"/>
      <c r="X107" s="33"/>
      <c r="Y107" s="33"/>
      <c r="Z107" s="33"/>
      <c r="AA107" s="33"/>
      <c r="AB107" s="33"/>
      <c r="AC107" s="33"/>
      <c r="AD107" s="33"/>
      <c r="AE107" s="33"/>
    </row>
    <row r="108" spans="1:31" s="2" customFormat="1" ht="6.95" customHeight="1">
      <c r="A108" s="33"/>
      <c r="B108" s="34"/>
      <c r="C108" s="33"/>
      <c r="D108" s="33"/>
      <c r="E108" s="33"/>
      <c r="F108" s="33"/>
      <c r="G108" s="33"/>
      <c r="H108" s="33"/>
      <c r="I108" s="33"/>
      <c r="J108" s="33"/>
      <c r="K108" s="33"/>
      <c r="L108" s="43"/>
      <c r="S108" s="33"/>
      <c r="T108" s="33"/>
      <c r="U108" s="33"/>
      <c r="V108" s="33"/>
      <c r="W108" s="33"/>
      <c r="X108" s="33"/>
      <c r="Y108" s="33"/>
      <c r="Z108" s="33"/>
      <c r="AA108" s="33"/>
      <c r="AB108" s="33"/>
      <c r="AC108" s="33"/>
      <c r="AD108" s="33"/>
      <c r="AE108" s="33"/>
    </row>
    <row r="109" spans="1:31" s="2" customFormat="1" ht="12" customHeight="1">
      <c r="A109" s="33"/>
      <c r="B109" s="34"/>
      <c r="C109" s="28" t="s">
        <v>16</v>
      </c>
      <c r="D109" s="33"/>
      <c r="E109" s="33"/>
      <c r="F109" s="33"/>
      <c r="G109" s="33"/>
      <c r="H109" s="33"/>
      <c r="I109" s="33"/>
      <c r="J109" s="33"/>
      <c r="K109" s="33"/>
      <c r="L109" s="43"/>
      <c r="S109" s="33"/>
      <c r="T109" s="33"/>
      <c r="U109" s="33"/>
      <c r="V109" s="33"/>
      <c r="W109" s="33"/>
      <c r="X109" s="33"/>
      <c r="Y109" s="33"/>
      <c r="Z109" s="33"/>
      <c r="AA109" s="33"/>
      <c r="AB109" s="33"/>
      <c r="AC109" s="33"/>
      <c r="AD109" s="33"/>
      <c r="AE109" s="33"/>
    </row>
    <row r="110" spans="1:31" s="2" customFormat="1" ht="16.5" customHeight="1">
      <c r="A110" s="33"/>
      <c r="B110" s="34"/>
      <c r="C110" s="33"/>
      <c r="D110" s="33"/>
      <c r="E110" s="261" t="str">
        <f>E7</f>
        <v>PD - Regenerace sídliště Nádražní II etapa</v>
      </c>
      <c r="F110" s="262"/>
      <c r="G110" s="262"/>
      <c r="H110" s="262"/>
      <c r="I110" s="33"/>
      <c r="J110" s="33"/>
      <c r="K110" s="33"/>
      <c r="L110" s="43"/>
      <c r="S110" s="33"/>
      <c r="T110" s="33"/>
      <c r="U110" s="33"/>
      <c r="V110" s="33"/>
      <c r="W110" s="33"/>
      <c r="X110" s="33"/>
      <c r="Y110" s="33"/>
      <c r="Z110" s="33"/>
      <c r="AA110" s="33"/>
      <c r="AB110" s="33"/>
      <c r="AC110" s="33"/>
      <c r="AD110" s="33"/>
      <c r="AE110" s="33"/>
    </row>
    <row r="111" spans="1:31" s="2" customFormat="1" ht="12" customHeight="1">
      <c r="A111" s="33"/>
      <c r="B111" s="34"/>
      <c r="C111" s="28" t="s">
        <v>110</v>
      </c>
      <c r="D111" s="33"/>
      <c r="E111" s="33"/>
      <c r="F111" s="33"/>
      <c r="G111" s="33"/>
      <c r="H111" s="33"/>
      <c r="I111" s="33"/>
      <c r="J111" s="33"/>
      <c r="K111" s="33"/>
      <c r="L111" s="43"/>
      <c r="S111" s="33"/>
      <c r="T111" s="33"/>
      <c r="U111" s="33"/>
      <c r="V111" s="33"/>
      <c r="W111" s="33"/>
      <c r="X111" s="33"/>
      <c r="Y111" s="33"/>
      <c r="Z111" s="33"/>
      <c r="AA111" s="33"/>
      <c r="AB111" s="33"/>
      <c r="AC111" s="33"/>
      <c r="AD111" s="33"/>
      <c r="AE111" s="33"/>
    </row>
    <row r="112" spans="1:31" s="2" customFormat="1" ht="16.5" customHeight="1">
      <c r="A112" s="33"/>
      <c r="B112" s="34"/>
      <c r="C112" s="33"/>
      <c r="D112" s="33"/>
      <c r="E112" s="226" t="str">
        <f>E9</f>
        <v>část - B - SO - 801 - .</v>
      </c>
      <c r="F112" s="263"/>
      <c r="G112" s="263"/>
      <c r="H112" s="263"/>
      <c r="I112" s="33"/>
      <c r="J112" s="33"/>
      <c r="K112" s="33"/>
      <c r="L112" s="43"/>
      <c r="S112" s="33"/>
      <c r="T112" s="33"/>
      <c r="U112" s="33"/>
      <c r="V112" s="33"/>
      <c r="W112" s="33"/>
      <c r="X112" s="33"/>
      <c r="Y112" s="33"/>
      <c r="Z112" s="33"/>
      <c r="AA112" s="33"/>
      <c r="AB112" s="33"/>
      <c r="AC112" s="33"/>
      <c r="AD112" s="33"/>
      <c r="AE112" s="33"/>
    </row>
    <row r="113" spans="1:65" s="2" customFormat="1" ht="6.95" customHeight="1">
      <c r="A113" s="33"/>
      <c r="B113" s="34"/>
      <c r="C113" s="33"/>
      <c r="D113" s="33"/>
      <c r="E113" s="33"/>
      <c r="F113" s="33"/>
      <c r="G113" s="33"/>
      <c r="H113" s="33"/>
      <c r="I113" s="33"/>
      <c r="J113" s="33"/>
      <c r="K113" s="33"/>
      <c r="L113" s="43"/>
      <c r="S113" s="33"/>
      <c r="T113" s="33"/>
      <c r="U113" s="33"/>
      <c r="V113" s="33"/>
      <c r="W113" s="33"/>
      <c r="X113" s="33"/>
      <c r="Y113" s="33"/>
      <c r="Z113" s="33"/>
      <c r="AA113" s="33"/>
      <c r="AB113" s="33"/>
      <c r="AC113" s="33"/>
      <c r="AD113" s="33"/>
      <c r="AE113" s="33"/>
    </row>
    <row r="114" spans="1:65" s="2" customFormat="1" ht="12" customHeight="1">
      <c r="A114" s="33"/>
      <c r="B114" s="34"/>
      <c r="C114" s="28" t="s">
        <v>20</v>
      </c>
      <c r="D114" s="33"/>
      <c r="E114" s="33"/>
      <c r="F114" s="26" t="str">
        <f>F12</f>
        <v xml:space="preserve"> </v>
      </c>
      <c r="G114" s="33"/>
      <c r="H114" s="33"/>
      <c r="I114" s="28" t="s">
        <v>22</v>
      </c>
      <c r="J114" s="56" t="str">
        <f>IF(J12="","",J12)</f>
        <v>11. 8. 2022</v>
      </c>
      <c r="K114" s="33"/>
      <c r="L114" s="43"/>
      <c r="S114" s="33"/>
      <c r="T114" s="33"/>
      <c r="U114" s="33"/>
      <c r="V114" s="33"/>
      <c r="W114" s="33"/>
      <c r="X114" s="33"/>
      <c r="Y114" s="33"/>
      <c r="Z114" s="33"/>
      <c r="AA114" s="33"/>
      <c r="AB114" s="33"/>
      <c r="AC114" s="33"/>
      <c r="AD114" s="33"/>
      <c r="AE114" s="33"/>
    </row>
    <row r="115" spans="1:65" s="2" customFormat="1" ht="6.95" customHeight="1">
      <c r="A115" s="33"/>
      <c r="B115" s="34"/>
      <c r="C115" s="33"/>
      <c r="D115" s="33"/>
      <c r="E115" s="33"/>
      <c r="F115" s="33"/>
      <c r="G115" s="33"/>
      <c r="H115" s="33"/>
      <c r="I115" s="33"/>
      <c r="J115" s="33"/>
      <c r="K115" s="33"/>
      <c r="L115" s="43"/>
      <c r="S115" s="33"/>
      <c r="T115" s="33"/>
      <c r="U115" s="33"/>
      <c r="V115" s="33"/>
      <c r="W115" s="33"/>
      <c r="X115" s="33"/>
      <c r="Y115" s="33"/>
      <c r="Z115" s="33"/>
      <c r="AA115" s="33"/>
      <c r="AB115" s="33"/>
      <c r="AC115" s="33"/>
      <c r="AD115" s="33"/>
      <c r="AE115" s="33"/>
    </row>
    <row r="116" spans="1:65" s="2" customFormat="1" ht="15.2" customHeight="1">
      <c r="A116" s="33"/>
      <c r="B116" s="34"/>
      <c r="C116" s="28" t="s">
        <v>24</v>
      </c>
      <c r="D116" s="33"/>
      <c r="E116" s="33"/>
      <c r="F116" s="26" t="str">
        <f>E15</f>
        <v xml:space="preserve"> </v>
      </c>
      <c r="G116" s="33"/>
      <c r="H116" s="33"/>
      <c r="I116" s="28" t="s">
        <v>29</v>
      </c>
      <c r="J116" s="31" t="str">
        <f>E21</f>
        <v xml:space="preserve"> </v>
      </c>
      <c r="K116" s="33"/>
      <c r="L116" s="43"/>
      <c r="S116" s="33"/>
      <c r="T116" s="33"/>
      <c r="U116" s="33"/>
      <c r="V116" s="33"/>
      <c r="W116" s="33"/>
      <c r="X116" s="33"/>
      <c r="Y116" s="33"/>
      <c r="Z116" s="33"/>
      <c r="AA116" s="33"/>
      <c r="AB116" s="33"/>
      <c r="AC116" s="33"/>
      <c r="AD116" s="33"/>
      <c r="AE116" s="33"/>
    </row>
    <row r="117" spans="1:65" s="2" customFormat="1" ht="15.2" customHeight="1">
      <c r="A117" s="33"/>
      <c r="B117" s="34"/>
      <c r="C117" s="28" t="s">
        <v>27</v>
      </c>
      <c r="D117" s="33"/>
      <c r="E117" s="33"/>
      <c r="F117" s="26" t="str">
        <f>IF(E18="","",E18)</f>
        <v>Vyplň údaj</v>
      </c>
      <c r="G117" s="33"/>
      <c r="H117" s="33"/>
      <c r="I117" s="28" t="s">
        <v>31</v>
      </c>
      <c r="J117" s="31" t="str">
        <f>E24</f>
        <v xml:space="preserve"> </v>
      </c>
      <c r="K117" s="33"/>
      <c r="L117" s="43"/>
      <c r="S117" s="33"/>
      <c r="T117" s="33"/>
      <c r="U117" s="33"/>
      <c r="V117" s="33"/>
      <c r="W117" s="33"/>
      <c r="X117" s="33"/>
      <c r="Y117" s="33"/>
      <c r="Z117" s="33"/>
      <c r="AA117" s="33"/>
      <c r="AB117" s="33"/>
      <c r="AC117" s="33"/>
      <c r="AD117" s="33"/>
      <c r="AE117" s="33"/>
    </row>
    <row r="118" spans="1:65" s="2" customFormat="1" ht="10.35" customHeight="1">
      <c r="A118" s="33"/>
      <c r="B118" s="34"/>
      <c r="C118" s="33"/>
      <c r="D118" s="33"/>
      <c r="E118" s="33"/>
      <c r="F118" s="33"/>
      <c r="G118" s="33"/>
      <c r="H118" s="33"/>
      <c r="I118" s="33"/>
      <c r="J118" s="33"/>
      <c r="K118" s="33"/>
      <c r="L118" s="43"/>
      <c r="S118" s="33"/>
      <c r="T118" s="33"/>
      <c r="U118" s="33"/>
      <c r="V118" s="33"/>
      <c r="W118" s="33"/>
      <c r="X118" s="33"/>
      <c r="Y118" s="33"/>
      <c r="Z118" s="33"/>
      <c r="AA118" s="33"/>
      <c r="AB118" s="33"/>
      <c r="AC118" s="33"/>
      <c r="AD118" s="33"/>
      <c r="AE118" s="33"/>
    </row>
    <row r="119" spans="1:65" s="11" customFormat="1" ht="29.25" customHeight="1">
      <c r="A119" s="121"/>
      <c r="B119" s="122"/>
      <c r="C119" s="123" t="s">
        <v>126</v>
      </c>
      <c r="D119" s="124" t="s">
        <v>58</v>
      </c>
      <c r="E119" s="124" t="s">
        <v>54</v>
      </c>
      <c r="F119" s="124" t="s">
        <v>55</v>
      </c>
      <c r="G119" s="124" t="s">
        <v>127</v>
      </c>
      <c r="H119" s="124" t="s">
        <v>128</v>
      </c>
      <c r="I119" s="124" t="s">
        <v>129</v>
      </c>
      <c r="J119" s="124" t="s">
        <v>114</v>
      </c>
      <c r="K119" s="125" t="s">
        <v>130</v>
      </c>
      <c r="L119" s="126"/>
      <c r="M119" s="63" t="s">
        <v>1</v>
      </c>
      <c r="N119" s="64" t="s">
        <v>37</v>
      </c>
      <c r="O119" s="64" t="s">
        <v>131</v>
      </c>
      <c r="P119" s="64" t="s">
        <v>132</v>
      </c>
      <c r="Q119" s="64" t="s">
        <v>133</v>
      </c>
      <c r="R119" s="64" t="s">
        <v>134</v>
      </c>
      <c r="S119" s="64" t="s">
        <v>135</v>
      </c>
      <c r="T119" s="65" t="s">
        <v>136</v>
      </c>
      <c r="U119" s="121"/>
      <c r="V119" s="121"/>
      <c r="W119" s="121"/>
      <c r="X119" s="121"/>
      <c r="Y119" s="121"/>
      <c r="Z119" s="121"/>
      <c r="AA119" s="121"/>
      <c r="AB119" s="121"/>
      <c r="AC119" s="121"/>
      <c r="AD119" s="121"/>
      <c r="AE119" s="121"/>
    </row>
    <row r="120" spans="1:65" s="2" customFormat="1" ht="22.9" customHeight="1">
      <c r="A120" s="33"/>
      <c r="B120" s="34"/>
      <c r="C120" s="70" t="s">
        <v>137</v>
      </c>
      <c r="D120" s="33"/>
      <c r="E120" s="33"/>
      <c r="F120" s="33"/>
      <c r="G120" s="33"/>
      <c r="H120" s="33"/>
      <c r="I120" s="33"/>
      <c r="J120" s="127">
        <f>BK120</f>
        <v>0</v>
      </c>
      <c r="K120" s="33"/>
      <c r="L120" s="34"/>
      <c r="M120" s="66"/>
      <c r="N120" s="57"/>
      <c r="O120" s="67"/>
      <c r="P120" s="128">
        <f>P121</f>
        <v>0</v>
      </c>
      <c r="Q120" s="67"/>
      <c r="R120" s="128">
        <f>R121</f>
        <v>19.417839999999998</v>
      </c>
      <c r="S120" s="67"/>
      <c r="T120" s="129">
        <f>T121</f>
        <v>0</v>
      </c>
      <c r="U120" s="33"/>
      <c r="V120" s="33"/>
      <c r="W120" s="33"/>
      <c r="X120" s="33"/>
      <c r="Y120" s="33"/>
      <c r="Z120" s="33"/>
      <c r="AA120" s="33"/>
      <c r="AB120" s="33"/>
      <c r="AC120" s="33"/>
      <c r="AD120" s="33"/>
      <c r="AE120" s="33"/>
      <c r="AT120" s="18" t="s">
        <v>72</v>
      </c>
      <c r="AU120" s="18" t="s">
        <v>116</v>
      </c>
      <c r="BK120" s="130">
        <f>BK121</f>
        <v>0</v>
      </c>
    </row>
    <row r="121" spans="1:65" s="12" customFormat="1" ht="25.9" customHeight="1">
      <c r="B121" s="131"/>
      <c r="D121" s="132" t="s">
        <v>72</v>
      </c>
      <c r="E121" s="133" t="s">
        <v>138</v>
      </c>
      <c r="F121" s="133" t="s">
        <v>139</v>
      </c>
      <c r="I121" s="134"/>
      <c r="J121" s="135">
        <f>BK121</f>
        <v>0</v>
      </c>
      <c r="L121" s="131"/>
      <c r="M121" s="136"/>
      <c r="N121" s="137"/>
      <c r="O121" s="137"/>
      <c r="P121" s="138">
        <f>P122+P324+P325</f>
        <v>0</v>
      </c>
      <c r="Q121" s="137"/>
      <c r="R121" s="138">
        <f>R122+R324+R325</f>
        <v>19.417839999999998</v>
      </c>
      <c r="S121" s="137"/>
      <c r="T121" s="139">
        <f>T122+T324+T325</f>
        <v>0</v>
      </c>
      <c r="AR121" s="132" t="s">
        <v>81</v>
      </c>
      <c r="AT121" s="140" t="s">
        <v>72</v>
      </c>
      <c r="AU121" s="140" t="s">
        <v>73</v>
      </c>
      <c r="AY121" s="132" t="s">
        <v>140</v>
      </c>
      <c r="BK121" s="141">
        <f>BK122+BK324+BK325</f>
        <v>0</v>
      </c>
    </row>
    <row r="122" spans="1:65" s="12" customFormat="1" ht="22.9" customHeight="1">
      <c r="B122" s="131"/>
      <c r="D122" s="132" t="s">
        <v>72</v>
      </c>
      <c r="E122" s="142" t="s">
        <v>81</v>
      </c>
      <c r="F122" s="142" t="s">
        <v>141</v>
      </c>
      <c r="I122" s="134"/>
      <c r="J122" s="143">
        <f>BK122</f>
        <v>0</v>
      </c>
      <c r="L122" s="131"/>
      <c r="M122" s="136"/>
      <c r="N122" s="137"/>
      <c r="O122" s="137"/>
      <c r="P122" s="138">
        <f>SUM(P123:P323)</f>
        <v>0</v>
      </c>
      <c r="Q122" s="137"/>
      <c r="R122" s="138">
        <f>SUM(R123:R323)</f>
        <v>19.417839999999998</v>
      </c>
      <c r="S122" s="137"/>
      <c r="T122" s="139">
        <f>SUM(T123:T323)</f>
        <v>0</v>
      </c>
      <c r="AR122" s="132" t="s">
        <v>81</v>
      </c>
      <c r="AT122" s="140" t="s">
        <v>72</v>
      </c>
      <c r="AU122" s="140" t="s">
        <v>81</v>
      </c>
      <c r="AY122" s="132" t="s">
        <v>140</v>
      </c>
      <c r="BK122" s="141">
        <f>SUM(BK123:BK323)</f>
        <v>0</v>
      </c>
    </row>
    <row r="123" spans="1:65" s="2" customFormat="1" ht="24.2" customHeight="1">
      <c r="A123" s="33"/>
      <c r="B123" s="144"/>
      <c r="C123" s="145" t="s">
        <v>450</v>
      </c>
      <c r="D123" s="145" t="s">
        <v>142</v>
      </c>
      <c r="E123" s="146" t="s">
        <v>964</v>
      </c>
      <c r="F123" s="147" t="s">
        <v>965</v>
      </c>
      <c r="G123" s="148" t="s">
        <v>145</v>
      </c>
      <c r="H123" s="149">
        <v>4000</v>
      </c>
      <c r="I123" s="150"/>
      <c r="J123" s="151">
        <f>ROUND(I123*H123,2)</f>
        <v>0</v>
      </c>
      <c r="K123" s="147" t="s">
        <v>146</v>
      </c>
      <c r="L123" s="34"/>
      <c r="M123" s="152" t="s">
        <v>1</v>
      </c>
      <c r="N123" s="153" t="s">
        <v>38</v>
      </c>
      <c r="O123" s="59"/>
      <c r="P123" s="154">
        <f>O123*H123</f>
        <v>0</v>
      </c>
      <c r="Q123" s="154">
        <v>0</v>
      </c>
      <c r="R123" s="154">
        <f>Q123*H123</f>
        <v>0</v>
      </c>
      <c r="S123" s="154">
        <v>0</v>
      </c>
      <c r="T123" s="155">
        <f>S123*H123</f>
        <v>0</v>
      </c>
      <c r="U123" s="33"/>
      <c r="V123" s="33"/>
      <c r="W123" s="33"/>
      <c r="X123" s="33"/>
      <c r="Y123" s="33"/>
      <c r="Z123" s="33"/>
      <c r="AA123" s="33"/>
      <c r="AB123" s="33"/>
      <c r="AC123" s="33"/>
      <c r="AD123" s="33"/>
      <c r="AE123" s="33"/>
      <c r="AR123" s="156" t="s">
        <v>147</v>
      </c>
      <c r="AT123" s="156" t="s">
        <v>142</v>
      </c>
      <c r="AU123" s="156" t="s">
        <v>83</v>
      </c>
      <c r="AY123" s="18" t="s">
        <v>140</v>
      </c>
      <c r="BE123" s="157">
        <f>IF(N123="základní",J123,0)</f>
        <v>0</v>
      </c>
      <c r="BF123" s="157">
        <f>IF(N123="snížená",J123,0)</f>
        <v>0</v>
      </c>
      <c r="BG123" s="157">
        <f>IF(N123="zákl. přenesená",J123,0)</f>
        <v>0</v>
      </c>
      <c r="BH123" s="157">
        <f>IF(N123="sníž. přenesená",J123,0)</f>
        <v>0</v>
      </c>
      <c r="BI123" s="157">
        <f>IF(N123="nulová",J123,0)</f>
        <v>0</v>
      </c>
      <c r="BJ123" s="18" t="s">
        <v>81</v>
      </c>
      <c r="BK123" s="157">
        <f>ROUND(I123*H123,2)</f>
        <v>0</v>
      </c>
      <c r="BL123" s="18" t="s">
        <v>147</v>
      </c>
      <c r="BM123" s="156" t="s">
        <v>966</v>
      </c>
    </row>
    <row r="124" spans="1:65" s="2" customFormat="1" ht="19.5">
      <c r="A124" s="33"/>
      <c r="B124" s="34"/>
      <c r="C124" s="33"/>
      <c r="D124" s="158" t="s">
        <v>149</v>
      </c>
      <c r="E124" s="33"/>
      <c r="F124" s="159" t="s">
        <v>967</v>
      </c>
      <c r="G124" s="33"/>
      <c r="H124" s="33"/>
      <c r="I124" s="160"/>
      <c r="J124" s="33"/>
      <c r="K124" s="33"/>
      <c r="L124" s="34"/>
      <c r="M124" s="161"/>
      <c r="N124" s="162"/>
      <c r="O124" s="59"/>
      <c r="P124" s="59"/>
      <c r="Q124" s="59"/>
      <c r="R124" s="59"/>
      <c r="S124" s="59"/>
      <c r="T124" s="60"/>
      <c r="U124" s="33"/>
      <c r="V124" s="33"/>
      <c r="W124" s="33"/>
      <c r="X124" s="33"/>
      <c r="Y124" s="33"/>
      <c r="Z124" s="33"/>
      <c r="AA124" s="33"/>
      <c r="AB124" s="33"/>
      <c r="AC124" s="33"/>
      <c r="AD124" s="33"/>
      <c r="AE124" s="33"/>
      <c r="AT124" s="18" t="s">
        <v>149</v>
      </c>
      <c r="AU124" s="18" t="s">
        <v>83</v>
      </c>
    </row>
    <row r="125" spans="1:65" s="2" customFormat="1" ht="11.25">
      <c r="A125" s="33"/>
      <c r="B125" s="34"/>
      <c r="C125" s="33"/>
      <c r="D125" s="163" t="s">
        <v>151</v>
      </c>
      <c r="E125" s="33"/>
      <c r="F125" s="164" t="s">
        <v>968</v>
      </c>
      <c r="G125" s="33"/>
      <c r="H125" s="33"/>
      <c r="I125" s="160"/>
      <c r="J125" s="33"/>
      <c r="K125" s="33"/>
      <c r="L125" s="34"/>
      <c r="M125" s="161"/>
      <c r="N125" s="162"/>
      <c r="O125" s="59"/>
      <c r="P125" s="59"/>
      <c r="Q125" s="59"/>
      <c r="R125" s="59"/>
      <c r="S125" s="59"/>
      <c r="T125" s="60"/>
      <c r="U125" s="33"/>
      <c r="V125" s="33"/>
      <c r="W125" s="33"/>
      <c r="X125" s="33"/>
      <c r="Y125" s="33"/>
      <c r="Z125" s="33"/>
      <c r="AA125" s="33"/>
      <c r="AB125" s="33"/>
      <c r="AC125" s="33"/>
      <c r="AD125" s="33"/>
      <c r="AE125" s="33"/>
      <c r="AT125" s="18" t="s">
        <v>151</v>
      </c>
      <c r="AU125" s="18" t="s">
        <v>83</v>
      </c>
    </row>
    <row r="126" spans="1:65" s="13" customFormat="1" ht="11.25">
      <c r="B126" s="166"/>
      <c r="D126" s="158" t="s">
        <v>155</v>
      </c>
      <c r="E126" s="167" t="s">
        <v>1</v>
      </c>
      <c r="F126" s="168" t="s">
        <v>969</v>
      </c>
      <c r="H126" s="169">
        <v>4000</v>
      </c>
      <c r="I126" s="170"/>
      <c r="L126" s="166"/>
      <c r="M126" s="171"/>
      <c r="N126" s="172"/>
      <c r="O126" s="172"/>
      <c r="P126" s="172"/>
      <c r="Q126" s="172"/>
      <c r="R126" s="172"/>
      <c r="S126" s="172"/>
      <c r="T126" s="173"/>
      <c r="AT126" s="167" t="s">
        <v>155</v>
      </c>
      <c r="AU126" s="167" t="s">
        <v>83</v>
      </c>
      <c r="AV126" s="13" t="s">
        <v>83</v>
      </c>
      <c r="AW126" s="13" t="s">
        <v>30</v>
      </c>
      <c r="AX126" s="13" t="s">
        <v>81</v>
      </c>
      <c r="AY126" s="167" t="s">
        <v>140</v>
      </c>
    </row>
    <row r="127" spans="1:65" s="2" customFormat="1" ht="37.9" customHeight="1">
      <c r="A127" s="33"/>
      <c r="B127" s="144"/>
      <c r="C127" s="145" t="s">
        <v>147</v>
      </c>
      <c r="D127" s="145" t="s">
        <v>142</v>
      </c>
      <c r="E127" s="146" t="s">
        <v>970</v>
      </c>
      <c r="F127" s="147" t="s">
        <v>971</v>
      </c>
      <c r="G127" s="148" t="s">
        <v>145</v>
      </c>
      <c r="H127" s="149">
        <v>35</v>
      </c>
      <c r="I127" s="150"/>
      <c r="J127" s="151">
        <f>ROUND(I127*H127,2)</f>
        <v>0</v>
      </c>
      <c r="K127" s="147" t="s">
        <v>146</v>
      </c>
      <c r="L127" s="34"/>
      <c r="M127" s="152" t="s">
        <v>1</v>
      </c>
      <c r="N127" s="153" t="s">
        <v>38</v>
      </c>
      <c r="O127" s="59"/>
      <c r="P127" s="154">
        <f>O127*H127</f>
        <v>0</v>
      </c>
      <c r="Q127" s="154">
        <v>0</v>
      </c>
      <c r="R127" s="154">
        <f>Q127*H127</f>
        <v>0</v>
      </c>
      <c r="S127" s="154">
        <v>0</v>
      </c>
      <c r="T127" s="155">
        <f>S127*H127</f>
        <v>0</v>
      </c>
      <c r="U127" s="33"/>
      <c r="V127" s="33"/>
      <c r="W127" s="33"/>
      <c r="X127" s="33"/>
      <c r="Y127" s="33"/>
      <c r="Z127" s="33"/>
      <c r="AA127" s="33"/>
      <c r="AB127" s="33"/>
      <c r="AC127" s="33"/>
      <c r="AD127" s="33"/>
      <c r="AE127" s="33"/>
      <c r="AR127" s="156" t="s">
        <v>147</v>
      </c>
      <c r="AT127" s="156" t="s">
        <v>142</v>
      </c>
      <c r="AU127" s="156" t="s">
        <v>83</v>
      </c>
      <c r="AY127" s="18" t="s">
        <v>140</v>
      </c>
      <c r="BE127" s="157">
        <f>IF(N127="základní",J127,0)</f>
        <v>0</v>
      </c>
      <c r="BF127" s="157">
        <f>IF(N127="snížená",J127,0)</f>
        <v>0</v>
      </c>
      <c r="BG127" s="157">
        <f>IF(N127="zákl. přenesená",J127,0)</f>
        <v>0</v>
      </c>
      <c r="BH127" s="157">
        <f>IF(N127="sníž. přenesená",J127,0)</f>
        <v>0</v>
      </c>
      <c r="BI127" s="157">
        <f>IF(N127="nulová",J127,0)</f>
        <v>0</v>
      </c>
      <c r="BJ127" s="18" t="s">
        <v>81</v>
      </c>
      <c r="BK127" s="157">
        <f>ROUND(I127*H127,2)</f>
        <v>0</v>
      </c>
      <c r="BL127" s="18" t="s">
        <v>147</v>
      </c>
      <c r="BM127" s="156" t="s">
        <v>972</v>
      </c>
    </row>
    <row r="128" spans="1:65" s="2" customFormat="1" ht="29.25">
      <c r="A128" s="33"/>
      <c r="B128" s="34"/>
      <c r="C128" s="33"/>
      <c r="D128" s="158" t="s">
        <v>149</v>
      </c>
      <c r="E128" s="33"/>
      <c r="F128" s="159" t="s">
        <v>973</v>
      </c>
      <c r="G128" s="33"/>
      <c r="H128" s="33"/>
      <c r="I128" s="160"/>
      <c r="J128" s="33"/>
      <c r="K128" s="33"/>
      <c r="L128" s="34"/>
      <c r="M128" s="161"/>
      <c r="N128" s="162"/>
      <c r="O128" s="59"/>
      <c r="P128" s="59"/>
      <c r="Q128" s="59"/>
      <c r="R128" s="59"/>
      <c r="S128" s="59"/>
      <c r="T128" s="60"/>
      <c r="U128" s="33"/>
      <c r="V128" s="33"/>
      <c r="W128" s="33"/>
      <c r="X128" s="33"/>
      <c r="Y128" s="33"/>
      <c r="Z128" s="33"/>
      <c r="AA128" s="33"/>
      <c r="AB128" s="33"/>
      <c r="AC128" s="33"/>
      <c r="AD128" s="33"/>
      <c r="AE128" s="33"/>
      <c r="AT128" s="18" t="s">
        <v>149</v>
      </c>
      <c r="AU128" s="18" t="s">
        <v>83</v>
      </c>
    </row>
    <row r="129" spans="1:65" s="2" customFormat="1" ht="11.25">
      <c r="A129" s="33"/>
      <c r="B129" s="34"/>
      <c r="C129" s="33"/>
      <c r="D129" s="163" t="s">
        <v>151</v>
      </c>
      <c r="E129" s="33"/>
      <c r="F129" s="164" t="s">
        <v>974</v>
      </c>
      <c r="G129" s="33"/>
      <c r="H129" s="33"/>
      <c r="I129" s="160"/>
      <c r="J129" s="33"/>
      <c r="K129" s="33"/>
      <c r="L129" s="34"/>
      <c r="M129" s="161"/>
      <c r="N129" s="162"/>
      <c r="O129" s="59"/>
      <c r="P129" s="59"/>
      <c r="Q129" s="59"/>
      <c r="R129" s="59"/>
      <c r="S129" s="59"/>
      <c r="T129" s="60"/>
      <c r="U129" s="33"/>
      <c r="V129" s="33"/>
      <c r="W129" s="33"/>
      <c r="X129" s="33"/>
      <c r="Y129" s="33"/>
      <c r="Z129" s="33"/>
      <c r="AA129" s="33"/>
      <c r="AB129" s="33"/>
      <c r="AC129" s="33"/>
      <c r="AD129" s="33"/>
      <c r="AE129" s="33"/>
      <c r="AT129" s="18" t="s">
        <v>151</v>
      </c>
      <c r="AU129" s="18" t="s">
        <v>83</v>
      </c>
    </row>
    <row r="130" spans="1:65" s="13" customFormat="1" ht="11.25">
      <c r="B130" s="166"/>
      <c r="D130" s="158" t="s">
        <v>155</v>
      </c>
      <c r="E130" s="167" t="s">
        <v>1</v>
      </c>
      <c r="F130" s="168" t="s">
        <v>975</v>
      </c>
      <c r="H130" s="169">
        <v>35</v>
      </c>
      <c r="I130" s="170"/>
      <c r="L130" s="166"/>
      <c r="M130" s="171"/>
      <c r="N130" s="172"/>
      <c r="O130" s="172"/>
      <c r="P130" s="172"/>
      <c r="Q130" s="172"/>
      <c r="R130" s="172"/>
      <c r="S130" s="172"/>
      <c r="T130" s="173"/>
      <c r="AT130" s="167" t="s">
        <v>155</v>
      </c>
      <c r="AU130" s="167" t="s">
        <v>83</v>
      </c>
      <c r="AV130" s="13" t="s">
        <v>83</v>
      </c>
      <c r="AW130" s="13" t="s">
        <v>30</v>
      </c>
      <c r="AX130" s="13" t="s">
        <v>81</v>
      </c>
      <c r="AY130" s="167" t="s">
        <v>140</v>
      </c>
    </row>
    <row r="131" spans="1:65" s="2" customFormat="1" ht="24.2" customHeight="1">
      <c r="A131" s="33"/>
      <c r="B131" s="144"/>
      <c r="C131" s="145" t="s">
        <v>426</v>
      </c>
      <c r="D131" s="145" t="s">
        <v>142</v>
      </c>
      <c r="E131" s="146" t="s">
        <v>976</v>
      </c>
      <c r="F131" s="147" t="s">
        <v>977</v>
      </c>
      <c r="G131" s="148" t="s">
        <v>393</v>
      </c>
      <c r="H131" s="149">
        <v>1</v>
      </c>
      <c r="I131" s="150"/>
      <c r="J131" s="151">
        <f>ROUND(I131*H131,2)</f>
        <v>0</v>
      </c>
      <c r="K131" s="147" t="s">
        <v>146</v>
      </c>
      <c r="L131" s="34"/>
      <c r="M131" s="152" t="s">
        <v>1</v>
      </c>
      <c r="N131" s="153" t="s">
        <v>38</v>
      </c>
      <c r="O131" s="59"/>
      <c r="P131" s="154">
        <f>O131*H131</f>
        <v>0</v>
      </c>
      <c r="Q131" s="154">
        <v>0</v>
      </c>
      <c r="R131" s="154">
        <f>Q131*H131</f>
        <v>0</v>
      </c>
      <c r="S131" s="154">
        <v>0</v>
      </c>
      <c r="T131" s="155">
        <f>S131*H131</f>
        <v>0</v>
      </c>
      <c r="U131" s="33"/>
      <c r="V131" s="33"/>
      <c r="W131" s="33"/>
      <c r="X131" s="33"/>
      <c r="Y131" s="33"/>
      <c r="Z131" s="33"/>
      <c r="AA131" s="33"/>
      <c r="AB131" s="33"/>
      <c r="AC131" s="33"/>
      <c r="AD131" s="33"/>
      <c r="AE131" s="33"/>
      <c r="AR131" s="156" t="s">
        <v>147</v>
      </c>
      <c r="AT131" s="156" t="s">
        <v>142</v>
      </c>
      <c r="AU131" s="156" t="s">
        <v>83</v>
      </c>
      <c r="AY131" s="18" t="s">
        <v>140</v>
      </c>
      <c r="BE131" s="157">
        <f>IF(N131="základní",J131,0)</f>
        <v>0</v>
      </c>
      <c r="BF131" s="157">
        <f>IF(N131="snížená",J131,0)</f>
        <v>0</v>
      </c>
      <c r="BG131" s="157">
        <f>IF(N131="zákl. přenesená",J131,0)</f>
        <v>0</v>
      </c>
      <c r="BH131" s="157">
        <f>IF(N131="sníž. přenesená",J131,0)</f>
        <v>0</v>
      </c>
      <c r="BI131" s="157">
        <f>IF(N131="nulová",J131,0)</f>
        <v>0</v>
      </c>
      <c r="BJ131" s="18" t="s">
        <v>81</v>
      </c>
      <c r="BK131" s="157">
        <f>ROUND(I131*H131,2)</f>
        <v>0</v>
      </c>
      <c r="BL131" s="18" t="s">
        <v>147</v>
      </c>
      <c r="BM131" s="156" t="s">
        <v>978</v>
      </c>
    </row>
    <row r="132" spans="1:65" s="2" customFormat="1" ht="19.5">
      <c r="A132" s="33"/>
      <c r="B132" s="34"/>
      <c r="C132" s="33"/>
      <c r="D132" s="158" t="s">
        <v>149</v>
      </c>
      <c r="E132" s="33"/>
      <c r="F132" s="159" t="s">
        <v>979</v>
      </c>
      <c r="G132" s="33"/>
      <c r="H132" s="33"/>
      <c r="I132" s="160"/>
      <c r="J132" s="33"/>
      <c r="K132" s="33"/>
      <c r="L132" s="34"/>
      <c r="M132" s="161"/>
      <c r="N132" s="162"/>
      <c r="O132" s="59"/>
      <c r="P132" s="59"/>
      <c r="Q132" s="59"/>
      <c r="R132" s="59"/>
      <c r="S132" s="59"/>
      <c r="T132" s="60"/>
      <c r="U132" s="33"/>
      <c r="V132" s="33"/>
      <c r="W132" s="33"/>
      <c r="X132" s="33"/>
      <c r="Y132" s="33"/>
      <c r="Z132" s="33"/>
      <c r="AA132" s="33"/>
      <c r="AB132" s="33"/>
      <c r="AC132" s="33"/>
      <c r="AD132" s="33"/>
      <c r="AE132" s="33"/>
      <c r="AT132" s="18" t="s">
        <v>149</v>
      </c>
      <c r="AU132" s="18" t="s">
        <v>83</v>
      </c>
    </row>
    <row r="133" spans="1:65" s="2" customFormat="1" ht="11.25">
      <c r="A133" s="33"/>
      <c r="B133" s="34"/>
      <c r="C133" s="33"/>
      <c r="D133" s="163" t="s">
        <v>151</v>
      </c>
      <c r="E133" s="33"/>
      <c r="F133" s="164" t="s">
        <v>980</v>
      </c>
      <c r="G133" s="33"/>
      <c r="H133" s="33"/>
      <c r="I133" s="160"/>
      <c r="J133" s="33"/>
      <c r="K133" s="33"/>
      <c r="L133" s="34"/>
      <c r="M133" s="161"/>
      <c r="N133" s="162"/>
      <c r="O133" s="59"/>
      <c r="P133" s="59"/>
      <c r="Q133" s="59"/>
      <c r="R133" s="59"/>
      <c r="S133" s="59"/>
      <c r="T133" s="60"/>
      <c r="U133" s="33"/>
      <c r="V133" s="33"/>
      <c r="W133" s="33"/>
      <c r="X133" s="33"/>
      <c r="Y133" s="33"/>
      <c r="Z133" s="33"/>
      <c r="AA133" s="33"/>
      <c r="AB133" s="33"/>
      <c r="AC133" s="33"/>
      <c r="AD133" s="33"/>
      <c r="AE133" s="33"/>
      <c r="AT133" s="18" t="s">
        <v>151</v>
      </c>
      <c r="AU133" s="18" t="s">
        <v>83</v>
      </c>
    </row>
    <row r="134" spans="1:65" s="13" customFormat="1" ht="11.25">
      <c r="B134" s="166"/>
      <c r="D134" s="158" t="s">
        <v>155</v>
      </c>
      <c r="E134" s="167" t="s">
        <v>1</v>
      </c>
      <c r="F134" s="168" t="s">
        <v>81</v>
      </c>
      <c r="H134" s="169">
        <v>1</v>
      </c>
      <c r="I134" s="170"/>
      <c r="L134" s="166"/>
      <c r="M134" s="171"/>
      <c r="N134" s="172"/>
      <c r="O134" s="172"/>
      <c r="P134" s="172"/>
      <c r="Q134" s="172"/>
      <c r="R134" s="172"/>
      <c r="S134" s="172"/>
      <c r="T134" s="173"/>
      <c r="AT134" s="167" t="s">
        <v>155</v>
      </c>
      <c r="AU134" s="167" t="s">
        <v>83</v>
      </c>
      <c r="AV134" s="13" t="s">
        <v>83</v>
      </c>
      <c r="AW134" s="13" t="s">
        <v>30</v>
      </c>
      <c r="AX134" s="13" t="s">
        <v>81</v>
      </c>
      <c r="AY134" s="167" t="s">
        <v>140</v>
      </c>
    </row>
    <row r="135" spans="1:65" s="2" customFormat="1" ht="24.2" customHeight="1">
      <c r="A135" s="33"/>
      <c r="B135" s="144"/>
      <c r="C135" s="145" t="s">
        <v>83</v>
      </c>
      <c r="D135" s="145" t="s">
        <v>142</v>
      </c>
      <c r="E135" s="146" t="s">
        <v>981</v>
      </c>
      <c r="F135" s="147" t="s">
        <v>982</v>
      </c>
      <c r="G135" s="148" t="s">
        <v>393</v>
      </c>
      <c r="H135" s="149">
        <v>1</v>
      </c>
      <c r="I135" s="150"/>
      <c r="J135" s="151">
        <f>ROUND(I135*H135,2)</f>
        <v>0</v>
      </c>
      <c r="K135" s="147" t="s">
        <v>146</v>
      </c>
      <c r="L135" s="34"/>
      <c r="M135" s="152" t="s">
        <v>1</v>
      </c>
      <c r="N135" s="153" t="s">
        <v>38</v>
      </c>
      <c r="O135" s="59"/>
      <c r="P135" s="154">
        <f>O135*H135</f>
        <v>0</v>
      </c>
      <c r="Q135" s="154">
        <v>0</v>
      </c>
      <c r="R135" s="154">
        <f>Q135*H135</f>
        <v>0</v>
      </c>
      <c r="S135" s="154">
        <v>0</v>
      </c>
      <c r="T135" s="155">
        <f>S135*H135</f>
        <v>0</v>
      </c>
      <c r="U135" s="33"/>
      <c r="V135" s="33"/>
      <c r="W135" s="33"/>
      <c r="X135" s="33"/>
      <c r="Y135" s="33"/>
      <c r="Z135" s="33"/>
      <c r="AA135" s="33"/>
      <c r="AB135" s="33"/>
      <c r="AC135" s="33"/>
      <c r="AD135" s="33"/>
      <c r="AE135" s="33"/>
      <c r="AR135" s="156" t="s">
        <v>147</v>
      </c>
      <c r="AT135" s="156" t="s">
        <v>142</v>
      </c>
      <c r="AU135" s="156" t="s">
        <v>83</v>
      </c>
      <c r="AY135" s="18" t="s">
        <v>140</v>
      </c>
      <c r="BE135" s="157">
        <f>IF(N135="základní",J135,0)</f>
        <v>0</v>
      </c>
      <c r="BF135" s="157">
        <f>IF(N135="snížená",J135,0)</f>
        <v>0</v>
      </c>
      <c r="BG135" s="157">
        <f>IF(N135="zákl. přenesená",J135,0)</f>
        <v>0</v>
      </c>
      <c r="BH135" s="157">
        <f>IF(N135="sníž. přenesená",J135,0)</f>
        <v>0</v>
      </c>
      <c r="BI135" s="157">
        <f>IF(N135="nulová",J135,0)</f>
        <v>0</v>
      </c>
      <c r="BJ135" s="18" t="s">
        <v>81</v>
      </c>
      <c r="BK135" s="157">
        <f>ROUND(I135*H135,2)</f>
        <v>0</v>
      </c>
      <c r="BL135" s="18" t="s">
        <v>147</v>
      </c>
      <c r="BM135" s="156" t="s">
        <v>983</v>
      </c>
    </row>
    <row r="136" spans="1:65" s="2" customFormat="1" ht="19.5">
      <c r="A136" s="33"/>
      <c r="B136" s="34"/>
      <c r="C136" s="33"/>
      <c r="D136" s="158" t="s">
        <v>149</v>
      </c>
      <c r="E136" s="33"/>
      <c r="F136" s="159" t="s">
        <v>984</v>
      </c>
      <c r="G136" s="33"/>
      <c r="H136" s="33"/>
      <c r="I136" s="160"/>
      <c r="J136" s="33"/>
      <c r="K136" s="33"/>
      <c r="L136" s="34"/>
      <c r="M136" s="161"/>
      <c r="N136" s="162"/>
      <c r="O136" s="59"/>
      <c r="P136" s="59"/>
      <c r="Q136" s="59"/>
      <c r="R136" s="59"/>
      <c r="S136" s="59"/>
      <c r="T136" s="60"/>
      <c r="U136" s="33"/>
      <c r="V136" s="33"/>
      <c r="W136" s="33"/>
      <c r="X136" s="33"/>
      <c r="Y136" s="33"/>
      <c r="Z136" s="33"/>
      <c r="AA136" s="33"/>
      <c r="AB136" s="33"/>
      <c r="AC136" s="33"/>
      <c r="AD136" s="33"/>
      <c r="AE136" s="33"/>
      <c r="AT136" s="18" t="s">
        <v>149</v>
      </c>
      <c r="AU136" s="18" t="s">
        <v>83</v>
      </c>
    </row>
    <row r="137" spans="1:65" s="2" customFormat="1" ht="11.25">
      <c r="A137" s="33"/>
      <c r="B137" s="34"/>
      <c r="C137" s="33"/>
      <c r="D137" s="163" t="s">
        <v>151</v>
      </c>
      <c r="E137" s="33"/>
      <c r="F137" s="164" t="s">
        <v>985</v>
      </c>
      <c r="G137" s="33"/>
      <c r="H137" s="33"/>
      <c r="I137" s="160"/>
      <c r="J137" s="33"/>
      <c r="K137" s="33"/>
      <c r="L137" s="34"/>
      <c r="M137" s="161"/>
      <c r="N137" s="162"/>
      <c r="O137" s="59"/>
      <c r="P137" s="59"/>
      <c r="Q137" s="59"/>
      <c r="R137" s="59"/>
      <c r="S137" s="59"/>
      <c r="T137" s="60"/>
      <c r="U137" s="33"/>
      <c r="V137" s="33"/>
      <c r="W137" s="33"/>
      <c r="X137" s="33"/>
      <c r="Y137" s="33"/>
      <c r="Z137" s="33"/>
      <c r="AA137" s="33"/>
      <c r="AB137" s="33"/>
      <c r="AC137" s="33"/>
      <c r="AD137" s="33"/>
      <c r="AE137" s="33"/>
      <c r="AT137" s="18" t="s">
        <v>151</v>
      </c>
      <c r="AU137" s="18" t="s">
        <v>83</v>
      </c>
    </row>
    <row r="138" spans="1:65" s="13" customFormat="1" ht="11.25">
      <c r="B138" s="166"/>
      <c r="D138" s="158" t="s">
        <v>155</v>
      </c>
      <c r="E138" s="167" t="s">
        <v>1</v>
      </c>
      <c r="F138" s="168" t="s">
        <v>81</v>
      </c>
      <c r="H138" s="169">
        <v>1</v>
      </c>
      <c r="I138" s="170"/>
      <c r="L138" s="166"/>
      <c r="M138" s="171"/>
      <c r="N138" s="172"/>
      <c r="O138" s="172"/>
      <c r="P138" s="172"/>
      <c r="Q138" s="172"/>
      <c r="R138" s="172"/>
      <c r="S138" s="172"/>
      <c r="T138" s="173"/>
      <c r="AT138" s="167" t="s">
        <v>155</v>
      </c>
      <c r="AU138" s="167" t="s">
        <v>83</v>
      </c>
      <c r="AV138" s="13" t="s">
        <v>83</v>
      </c>
      <c r="AW138" s="13" t="s">
        <v>30</v>
      </c>
      <c r="AX138" s="13" t="s">
        <v>81</v>
      </c>
      <c r="AY138" s="167" t="s">
        <v>140</v>
      </c>
    </row>
    <row r="139" spans="1:65" s="2" customFormat="1" ht="24.2" customHeight="1">
      <c r="A139" s="33"/>
      <c r="B139" s="144"/>
      <c r="C139" s="145" t="s">
        <v>438</v>
      </c>
      <c r="D139" s="145" t="s">
        <v>142</v>
      </c>
      <c r="E139" s="146" t="s">
        <v>986</v>
      </c>
      <c r="F139" s="147" t="s">
        <v>987</v>
      </c>
      <c r="G139" s="148" t="s">
        <v>393</v>
      </c>
      <c r="H139" s="149">
        <v>1</v>
      </c>
      <c r="I139" s="150"/>
      <c r="J139" s="151">
        <f>ROUND(I139*H139,2)</f>
        <v>0</v>
      </c>
      <c r="K139" s="147" t="s">
        <v>146</v>
      </c>
      <c r="L139" s="34"/>
      <c r="M139" s="152" t="s">
        <v>1</v>
      </c>
      <c r="N139" s="153" t="s">
        <v>38</v>
      </c>
      <c r="O139" s="59"/>
      <c r="P139" s="154">
        <f>O139*H139</f>
        <v>0</v>
      </c>
      <c r="Q139" s="154">
        <v>0</v>
      </c>
      <c r="R139" s="154">
        <f>Q139*H139</f>
        <v>0</v>
      </c>
      <c r="S139" s="154">
        <v>0</v>
      </c>
      <c r="T139" s="155">
        <f>S139*H139</f>
        <v>0</v>
      </c>
      <c r="U139" s="33"/>
      <c r="V139" s="33"/>
      <c r="W139" s="33"/>
      <c r="X139" s="33"/>
      <c r="Y139" s="33"/>
      <c r="Z139" s="33"/>
      <c r="AA139" s="33"/>
      <c r="AB139" s="33"/>
      <c r="AC139" s="33"/>
      <c r="AD139" s="33"/>
      <c r="AE139" s="33"/>
      <c r="AR139" s="156" t="s">
        <v>147</v>
      </c>
      <c r="AT139" s="156" t="s">
        <v>142</v>
      </c>
      <c r="AU139" s="156" t="s">
        <v>83</v>
      </c>
      <c r="AY139" s="18" t="s">
        <v>140</v>
      </c>
      <c r="BE139" s="157">
        <f>IF(N139="základní",J139,0)</f>
        <v>0</v>
      </c>
      <c r="BF139" s="157">
        <f>IF(N139="snížená",J139,0)</f>
        <v>0</v>
      </c>
      <c r="BG139" s="157">
        <f>IF(N139="zákl. přenesená",J139,0)</f>
        <v>0</v>
      </c>
      <c r="BH139" s="157">
        <f>IF(N139="sníž. přenesená",J139,0)</f>
        <v>0</v>
      </c>
      <c r="BI139" s="157">
        <f>IF(N139="nulová",J139,0)</f>
        <v>0</v>
      </c>
      <c r="BJ139" s="18" t="s">
        <v>81</v>
      </c>
      <c r="BK139" s="157">
        <f>ROUND(I139*H139,2)</f>
        <v>0</v>
      </c>
      <c r="BL139" s="18" t="s">
        <v>147</v>
      </c>
      <c r="BM139" s="156" t="s">
        <v>988</v>
      </c>
    </row>
    <row r="140" spans="1:65" s="2" customFormat="1" ht="19.5">
      <c r="A140" s="33"/>
      <c r="B140" s="34"/>
      <c r="C140" s="33"/>
      <c r="D140" s="158" t="s">
        <v>149</v>
      </c>
      <c r="E140" s="33"/>
      <c r="F140" s="159" t="s">
        <v>989</v>
      </c>
      <c r="G140" s="33"/>
      <c r="H140" s="33"/>
      <c r="I140" s="160"/>
      <c r="J140" s="33"/>
      <c r="K140" s="33"/>
      <c r="L140" s="34"/>
      <c r="M140" s="161"/>
      <c r="N140" s="162"/>
      <c r="O140" s="59"/>
      <c r="P140" s="59"/>
      <c r="Q140" s="59"/>
      <c r="R140" s="59"/>
      <c r="S140" s="59"/>
      <c r="T140" s="60"/>
      <c r="U140" s="33"/>
      <c r="V140" s="33"/>
      <c r="W140" s="33"/>
      <c r="X140" s="33"/>
      <c r="Y140" s="33"/>
      <c r="Z140" s="33"/>
      <c r="AA140" s="33"/>
      <c r="AB140" s="33"/>
      <c r="AC140" s="33"/>
      <c r="AD140" s="33"/>
      <c r="AE140" s="33"/>
      <c r="AT140" s="18" t="s">
        <v>149</v>
      </c>
      <c r="AU140" s="18" t="s">
        <v>83</v>
      </c>
    </row>
    <row r="141" spans="1:65" s="2" customFormat="1" ht="11.25">
      <c r="A141" s="33"/>
      <c r="B141" s="34"/>
      <c r="C141" s="33"/>
      <c r="D141" s="163" t="s">
        <v>151</v>
      </c>
      <c r="E141" s="33"/>
      <c r="F141" s="164" t="s">
        <v>990</v>
      </c>
      <c r="G141" s="33"/>
      <c r="H141" s="33"/>
      <c r="I141" s="160"/>
      <c r="J141" s="33"/>
      <c r="K141" s="33"/>
      <c r="L141" s="34"/>
      <c r="M141" s="161"/>
      <c r="N141" s="162"/>
      <c r="O141" s="59"/>
      <c r="P141" s="59"/>
      <c r="Q141" s="59"/>
      <c r="R141" s="59"/>
      <c r="S141" s="59"/>
      <c r="T141" s="60"/>
      <c r="U141" s="33"/>
      <c r="V141" s="33"/>
      <c r="W141" s="33"/>
      <c r="X141" s="33"/>
      <c r="Y141" s="33"/>
      <c r="Z141" s="33"/>
      <c r="AA141" s="33"/>
      <c r="AB141" s="33"/>
      <c r="AC141" s="33"/>
      <c r="AD141" s="33"/>
      <c r="AE141" s="33"/>
      <c r="AT141" s="18" t="s">
        <v>151</v>
      </c>
      <c r="AU141" s="18" t="s">
        <v>83</v>
      </c>
    </row>
    <row r="142" spans="1:65" s="13" customFormat="1" ht="11.25">
      <c r="B142" s="166"/>
      <c r="D142" s="158" t="s">
        <v>155</v>
      </c>
      <c r="E142" s="167" t="s">
        <v>1</v>
      </c>
      <c r="F142" s="168" t="s">
        <v>81</v>
      </c>
      <c r="H142" s="169">
        <v>1</v>
      </c>
      <c r="I142" s="170"/>
      <c r="L142" s="166"/>
      <c r="M142" s="171"/>
      <c r="N142" s="172"/>
      <c r="O142" s="172"/>
      <c r="P142" s="172"/>
      <c r="Q142" s="172"/>
      <c r="R142" s="172"/>
      <c r="S142" s="172"/>
      <c r="T142" s="173"/>
      <c r="AT142" s="167" t="s">
        <v>155</v>
      </c>
      <c r="AU142" s="167" t="s">
        <v>83</v>
      </c>
      <c r="AV142" s="13" t="s">
        <v>83</v>
      </c>
      <c r="AW142" s="13" t="s">
        <v>30</v>
      </c>
      <c r="AX142" s="13" t="s">
        <v>81</v>
      </c>
      <c r="AY142" s="167" t="s">
        <v>140</v>
      </c>
    </row>
    <row r="143" spans="1:65" s="2" customFormat="1" ht="24.2" customHeight="1">
      <c r="A143" s="33"/>
      <c r="B143" s="144"/>
      <c r="C143" s="145" t="s">
        <v>158</v>
      </c>
      <c r="D143" s="145" t="s">
        <v>142</v>
      </c>
      <c r="E143" s="146" t="s">
        <v>991</v>
      </c>
      <c r="F143" s="147" t="s">
        <v>992</v>
      </c>
      <c r="G143" s="148" t="s">
        <v>393</v>
      </c>
      <c r="H143" s="149">
        <v>2</v>
      </c>
      <c r="I143" s="150"/>
      <c r="J143" s="151">
        <f>ROUND(I143*H143,2)</f>
        <v>0</v>
      </c>
      <c r="K143" s="147" t="s">
        <v>146</v>
      </c>
      <c r="L143" s="34"/>
      <c r="M143" s="152" t="s">
        <v>1</v>
      </c>
      <c r="N143" s="153" t="s">
        <v>38</v>
      </c>
      <c r="O143" s="59"/>
      <c r="P143" s="154">
        <f>O143*H143</f>
        <v>0</v>
      </c>
      <c r="Q143" s="154">
        <v>0</v>
      </c>
      <c r="R143" s="154">
        <f>Q143*H143</f>
        <v>0</v>
      </c>
      <c r="S143" s="154">
        <v>0</v>
      </c>
      <c r="T143" s="155">
        <f>S143*H143</f>
        <v>0</v>
      </c>
      <c r="U143" s="33"/>
      <c r="V143" s="33"/>
      <c r="W143" s="33"/>
      <c r="X143" s="33"/>
      <c r="Y143" s="33"/>
      <c r="Z143" s="33"/>
      <c r="AA143" s="33"/>
      <c r="AB143" s="33"/>
      <c r="AC143" s="33"/>
      <c r="AD143" s="33"/>
      <c r="AE143" s="33"/>
      <c r="AR143" s="156" t="s">
        <v>147</v>
      </c>
      <c r="AT143" s="156" t="s">
        <v>142</v>
      </c>
      <c r="AU143" s="156" t="s">
        <v>83</v>
      </c>
      <c r="AY143" s="18" t="s">
        <v>140</v>
      </c>
      <c r="BE143" s="157">
        <f>IF(N143="základní",J143,0)</f>
        <v>0</v>
      </c>
      <c r="BF143" s="157">
        <f>IF(N143="snížená",J143,0)</f>
        <v>0</v>
      </c>
      <c r="BG143" s="157">
        <f>IF(N143="zákl. přenesená",J143,0)</f>
        <v>0</v>
      </c>
      <c r="BH143" s="157">
        <f>IF(N143="sníž. přenesená",J143,0)</f>
        <v>0</v>
      </c>
      <c r="BI143" s="157">
        <f>IF(N143="nulová",J143,0)</f>
        <v>0</v>
      </c>
      <c r="BJ143" s="18" t="s">
        <v>81</v>
      </c>
      <c r="BK143" s="157">
        <f>ROUND(I143*H143,2)</f>
        <v>0</v>
      </c>
      <c r="BL143" s="18" t="s">
        <v>147</v>
      </c>
      <c r="BM143" s="156" t="s">
        <v>993</v>
      </c>
    </row>
    <row r="144" spans="1:65" s="2" customFormat="1" ht="19.5">
      <c r="A144" s="33"/>
      <c r="B144" s="34"/>
      <c r="C144" s="33"/>
      <c r="D144" s="158" t="s">
        <v>149</v>
      </c>
      <c r="E144" s="33"/>
      <c r="F144" s="159" t="s">
        <v>994</v>
      </c>
      <c r="G144" s="33"/>
      <c r="H144" s="33"/>
      <c r="I144" s="160"/>
      <c r="J144" s="33"/>
      <c r="K144" s="33"/>
      <c r="L144" s="34"/>
      <c r="M144" s="161"/>
      <c r="N144" s="162"/>
      <c r="O144" s="59"/>
      <c r="P144" s="59"/>
      <c r="Q144" s="59"/>
      <c r="R144" s="59"/>
      <c r="S144" s="59"/>
      <c r="T144" s="60"/>
      <c r="U144" s="33"/>
      <c r="V144" s="33"/>
      <c r="W144" s="33"/>
      <c r="X144" s="33"/>
      <c r="Y144" s="33"/>
      <c r="Z144" s="33"/>
      <c r="AA144" s="33"/>
      <c r="AB144" s="33"/>
      <c r="AC144" s="33"/>
      <c r="AD144" s="33"/>
      <c r="AE144" s="33"/>
      <c r="AT144" s="18" t="s">
        <v>149</v>
      </c>
      <c r="AU144" s="18" t="s">
        <v>83</v>
      </c>
    </row>
    <row r="145" spans="1:65" s="2" customFormat="1" ht="11.25">
      <c r="A145" s="33"/>
      <c r="B145" s="34"/>
      <c r="C145" s="33"/>
      <c r="D145" s="163" t="s">
        <v>151</v>
      </c>
      <c r="E145" s="33"/>
      <c r="F145" s="164" t="s">
        <v>995</v>
      </c>
      <c r="G145" s="33"/>
      <c r="H145" s="33"/>
      <c r="I145" s="160"/>
      <c r="J145" s="33"/>
      <c r="K145" s="33"/>
      <c r="L145" s="34"/>
      <c r="M145" s="161"/>
      <c r="N145" s="162"/>
      <c r="O145" s="59"/>
      <c r="P145" s="59"/>
      <c r="Q145" s="59"/>
      <c r="R145" s="59"/>
      <c r="S145" s="59"/>
      <c r="T145" s="60"/>
      <c r="U145" s="33"/>
      <c r="V145" s="33"/>
      <c r="W145" s="33"/>
      <c r="X145" s="33"/>
      <c r="Y145" s="33"/>
      <c r="Z145" s="33"/>
      <c r="AA145" s="33"/>
      <c r="AB145" s="33"/>
      <c r="AC145" s="33"/>
      <c r="AD145" s="33"/>
      <c r="AE145" s="33"/>
      <c r="AT145" s="18" t="s">
        <v>151</v>
      </c>
      <c r="AU145" s="18" t="s">
        <v>83</v>
      </c>
    </row>
    <row r="146" spans="1:65" s="13" customFormat="1" ht="11.25">
      <c r="B146" s="166"/>
      <c r="D146" s="158" t="s">
        <v>155</v>
      </c>
      <c r="E146" s="167" t="s">
        <v>1</v>
      </c>
      <c r="F146" s="168" t="s">
        <v>83</v>
      </c>
      <c r="H146" s="169">
        <v>2</v>
      </c>
      <c r="I146" s="170"/>
      <c r="L146" s="166"/>
      <c r="M146" s="171"/>
      <c r="N146" s="172"/>
      <c r="O146" s="172"/>
      <c r="P146" s="172"/>
      <c r="Q146" s="172"/>
      <c r="R146" s="172"/>
      <c r="S146" s="172"/>
      <c r="T146" s="173"/>
      <c r="AT146" s="167" t="s">
        <v>155</v>
      </c>
      <c r="AU146" s="167" t="s">
        <v>83</v>
      </c>
      <c r="AV146" s="13" t="s">
        <v>83</v>
      </c>
      <c r="AW146" s="13" t="s">
        <v>30</v>
      </c>
      <c r="AX146" s="13" t="s">
        <v>81</v>
      </c>
      <c r="AY146" s="167" t="s">
        <v>140</v>
      </c>
    </row>
    <row r="147" spans="1:65" s="2" customFormat="1" ht="16.5" customHeight="1">
      <c r="A147" s="33"/>
      <c r="B147" s="144"/>
      <c r="C147" s="145" t="s">
        <v>339</v>
      </c>
      <c r="D147" s="145" t="s">
        <v>142</v>
      </c>
      <c r="E147" s="146" t="s">
        <v>996</v>
      </c>
      <c r="F147" s="147" t="s">
        <v>997</v>
      </c>
      <c r="G147" s="148" t="s">
        <v>393</v>
      </c>
      <c r="H147" s="149">
        <v>1</v>
      </c>
      <c r="I147" s="150"/>
      <c r="J147" s="151">
        <f>ROUND(I147*H147,2)</f>
        <v>0</v>
      </c>
      <c r="K147" s="147" t="s">
        <v>146</v>
      </c>
      <c r="L147" s="34"/>
      <c r="M147" s="152" t="s">
        <v>1</v>
      </c>
      <c r="N147" s="153" t="s">
        <v>38</v>
      </c>
      <c r="O147" s="59"/>
      <c r="P147" s="154">
        <f>O147*H147</f>
        <v>0</v>
      </c>
      <c r="Q147" s="154">
        <v>0</v>
      </c>
      <c r="R147" s="154">
        <f>Q147*H147</f>
        <v>0</v>
      </c>
      <c r="S147" s="154">
        <v>0</v>
      </c>
      <c r="T147" s="155">
        <f>S147*H147</f>
        <v>0</v>
      </c>
      <c r="U147" s="33"/>
      <c r="V147" s="33"/>
      <c r="W147" s="33"/>
      <c r="X147" s="33"/>
      <c r="Y147" s="33"/>
      <c r="Z147" s="33"/>
      <c r="AA147" s="33"/>
      <c r="AB147" s="33"/>
      <c r="AC147" s="33"/>
      <c r="AD147" s="33"/>
      <c r="AE147" s="33"/>
      <c r="AR147" s="156" t="s">
        <v>147</v>
      </c>
      <c r="AT147" s="156" t="s">
        <v>142</v>
      </c>
      <c r="AU147" s="156" t="s">
        <v>83</v>
      </c>
      <c r="AY147" s="18" t="s">
        <v>140</v>
      </c>
      <c r="BE147" s="157">
        <f>IF(N147="základní",J147,0)</f>
        <v>0</v>
      </c>
      <c r="BF147" s="157">
        <f>IF(N147="snížená",J147,0)</f>
        <v>0</v>
      </c>
      <c r="BG147" s="157">
        <f>IF(N147="zákl. přenesená",J147,0)</f>
        <v>0</v>
      </c>
      <c r="BH147" s="157">
        <f>IF(N147="sníž. přenesená",J147,0)</f>
        <v>0</v>
      </c>
      <c r="BI147" s="157">
        <f>IF(N147="nulová",J147,0)</f>
        <v>0</v>
      </c>
      <c r="BJ147" s="18" t="s">
        <v>81</v>
      </c>
      <c r="BK147" s="157">
        <f>ROUND(I147*H147,2)</f>
        <v>0</v>
      </c>
      <c r="BL147" s="18" t="s">
        <v>147</v>
      </c>
      <c r="BM147" s="156" t="s">
        <v>998</v>
      </c>
    </row>
    <row r="148" spans="1:65" s="2" customFormat="1" ht="19.5">
      <c r="A148" s="33"/>
      <c r="B148" s="34"/>
      <c r="C148" s="33"/>
      <c r="D148" s="158" t="s">
        <v>149</v>
      </c>
      <c r="E148" s="33"/>
      <c r="F148" s="159" t="s">
        <v>999</v>
      </c>
      <c r="G148" s="33"/>
      <c r="H148" s="33"/>
      <c r="I148" s="160"/>
      <c r="J148" s="33"/>
      <c r="K148" s="33"/>
      <c r="L148" s="34"/>
      <c r="M148" s="161"/>
      <c r="N148" s="162"/>
      <c r="O148" s="59"/>
      <c r="P148" s="59"/>
      <c r="Q148" s="59"/>
      <c r="R148" s="59"/>
      <c r="S148" s="59"/>
      <c r="T148" s="60"/>
      <c r="U148" s="33"/>
      <c r="V148" s="33"/>
      <c r="W148" s="33"/>
      <c r="X148" s="33"/>
      <c r="Y148" s="33"/>
      <c r="Z148" s="33"/>
      <c r="AA148" s="33"/>
      <c r="AB148" s="33"/>
      <c r="AC148" s="33"/>
      <c r="AD148" s="33"/>
      <c r="AE148" s="33"/>
      <c r="AT148" s="18" t="s">
        <v>149</v>
      </c>
      <c r="AU148" s="18" t="s">
        <v>83</v>
      </c>
    </row>
    <row r="149" spans="1:65" s="2" customFormat="1" ht="11.25">
      <c r="A149" s="33"/>
      <c r="B149" s="34"/>
      <c r="C149" s="33"/>
      <c r="D149" s="163" t="s">
        <v>151</v>
      </c>
      <c r="E149" s="33"/>
      <c r="F149" s="164" t="s">
        <v>1000</v>
      </c>
      <c r="G149" s="33"/>
      <c r="H149" s="33"/>
      <c r="I149" s="160"/>
      <c r="J149" s="33"/>
      <c r="K149" s="33"/>
      <c r="L149" s="34"/>
      <c r="M149" s="161"/>
      <c r="N149" s="162"/>
      <c r="O149" s="59"/>
      <c r="P149" s="59"/>
      <c r="Q149" s="59"/>
      <c r="R149" s="59"/>
      <c r="S149" s="59"/>
      <c r="T149" s="60"/>
      <c r="U149" s="33"/>
      <c r="V149" s="33"/>
      <c r="W149" s="33"/>
      <c r="X149" s="33"/>
      <c r="Y149" s="33"/>
      <c r="Z149" s="33"/>
      <c r="AA149" s="33"/>
      <c r="AB149" s="33"/>
      <c r="AC149" s="33"/>
      <c r="AD149" s="33"/>
      <c r="AE149" s="33"/>
      <c r="AT149" s="18" t="s">
        <v>151</v>
      </c>
      <c r="AU149" s="18" t="s">
        <v>83</v>
      </c>
    </row>
    <row r="150" spans="1:65" s="13" customFormat="1" ht="11.25">
      <c r="B150" s="166"/>
      <c r="D150" s="158" t="s">
        <v>155</v>
      </c>
      <c r="E150" s="167" t="s">
        <v>1</v>
      </c>
      <c r="F150" s="168" t="s">
        <v>81</v>
      </c>
      <c r="H150" s="169">
        <v>1</v>
      </c>
      <c r="I150" s="170"/>
      <c r="L150" s="166"/>
      <c r="M150" s="171"/>
      <c r="N150" s="172"/>
      <c r="O150" s="172"/>
      <c r="P150" s="172"/>
      <c r="Q150" s="172"/>
      <c r="R150" s="172"/>
      <c r="S150" s="172"/>
      <c r="T150" s="173"/>
      <c r="AT150" s="167" t="s">
        <v>155</v>
      </c>
      <c r="AU150" s="167" t="s">
        <v>83</v>
      </c>
      <c r="AV150" s="13" t="s">
        <v>83</v>
      </c>
      <c r="AW150" s="13" t="s">
        <v>30</v>
      </c>
      <c r="AX150" s="13" t="s">
        <v>81</v>
      </c>
      <c r="AY150" s="167" t="s">
        <v>140</v>
      </c>
    </row>
    <row r="151" spans="1:65" s="2" customFormat="1" ht="16.5" customHeight="1">
      <c r="A151" s="33"/>
      <c r="B151" s="144"/>
      <c r="C151" s="145" t="s">
        <v>172</v>
      </c>
      <c r="D151" s="145" t="s">
        <v>142</v>
      </c>
      <c r="E151" s="146" t="s">
        <v>1001</v>
      </c>
      <c r="F151" s="147" t="s">
        <v>1002</v>
      </c>
      <c r="G151" s="148" t="s">
        <v>393</v>
      </c>
      <c r="H151" s="149">
        <v>1</v>
      </c>
      <c r="I151" s="150"/>
      <c r="J151" s="151">
        <f>ROUND(I151*H151,2)</f>
        <v>0</v>
      </c>
      <c r="K151" s="147" t="s">
        <v>146</v>
      </c>
      <c r="L151" s="34"/>
      <c r="M151" s="152" t="s">
        <v>1</v>
      </c>
      <c r="N151" s="153" t="s">
        <v>38</v>
      </c>
      <c r="O151" s="59"/>
      <c r="P151" s="154">
        <f>O151*H151</f>
        <v>0</v>
      </c>
      <c r="Q151" s="154">
        <v>0</v>
      </c>
      <c r="R151" s="154">
        <f>Q151*H151</f>
        <v>0</v>
      </c>
      <c r="S151" s="154">
        <v>0</v>
      </c>
      <c r="T151" s="155">
        <f>S151*H151</f>
        <v>0</v>
      </c>
      <c r="U151" s="33"/>
      <c r="V151" s="33"/>
      <c r="W151" s="33"/>
      <c r="X151" s="33"/>
      <c r="Y151" s="33"/>
      <c r="Z151" s="33"/>
      <c r="AA151" s="33"/>
      <c r="AB151" s="33"/>
      <c r="AC151" s="33"/>
      <c r="AD151" s="33"/>
      <c r="AE151" s="33"/>
      <c r="AR151" s="156" t="s">
        <v>147</v>
      </c>
      <c r="AT151" s="156" t="s">
        <v>142</v>
      </c>
      <c r="AU151" s="156" t="s">
        <v>83</v>
      </c>
      <c r="AY151" s="18" t="s">
        <v>140</v>
      </c>
      <c r="BE151" s="157">
        <f>IF(N151="základní",J151,0)</f>
        <v>0</v>
      </c>
      <c r="BF151" s="157">
        <f>IF(N151="snížená",J151,0)</f>
        <v>0</v>
      </c>
      <c r="BG151" s="157">
        <f>IF(N151="zákl. přenesená",J151,0)</f>
        <v>0</v>
      </c>
      <c r="BH151" s="157">
        <f>IF(N151="sníž. přenesená",J151,0)</f>
        <v>0</v>
      </c>
      <c r="BI151" s="157">
        <f>IF(N151="nulová",J151,0)</f>
        <v>0</v>
      </c>
      <c r="BJ151" s="18" t="s">
        <v>81</v>
      </c>
      <c r="BK151" s="157">
        <f>ROUND(I151*H151,2)</f>
        <v>0</v>
      </c>
      <c r="BL151" s="18" t="s">
        <v>147</v>
      </c>
      <c r="BM151" s="156" t="s">
        <v>1003</v>
      </c>
    </row>
    <row r="152" spans="1:65" s="2" customFormat="1" ht="19.5">
      <c r="A152" s="33"/>
      <c r="B152" s="34"/>
      <c r="C152" s="33"/>
      <c r="D152" s="158" t="s">
        <v>149</v>
      </c>
      <c r="E152" s="33"/>
      <c r="F152" s="159" t="s">
        <v>1004</v>
      </c>
      <c r="G152" s="33"/>
      <c r="H152" s="33"/>
      <c r="I152" s="160"/>
      <c r="J152" s="33"/>
      <c r="K152" s="33"/>
      <c r="L152" s="34"/>
      <c r="M152" s="161"/>
      <c r="N152" s="162"/>
      <c r="O152" s="59"/>
      <c r="P152" s="59"/>
      <c r="Q152" s="59"/>
      <c r="R152" s="59"/>
      <c r="S152" s="59"/>
      <c r="T152" s="60"/>
      <c r="U152" s="33"/>
      <c r="V152" s="33"/>
      <c r="W152" s="33"/>
      <c r="X152" s="33"/>
      <c r="Y152" s="33"/>
      <c r="Z152" s="33"/>
      <c r="AA152" s="33"/>
      <c r="AB152" s="33"/>
      <c r="AC152" s="33"/>
      <c r="AD152" s="33"/>
      <c r="AE152" s="33"/>
      <c r="AT152" s="18" t="s">
        <v>149</v>
      </c>
      <c r="AU152" s="18" t="s">
        <v>83</v>
      </c>
    </row>
    <row r="153" spans="1:65" s="2" customFormat="1" ht="11.25">
      <c r="A153" s="33"/>
      <c r="B153" s="34"/>
      <c r="C153" s="33"/>
      <c r="D153" s="163" t="s">
        <v>151</v>
      </c>
      <c r="E153" s="33"/>
      <c r="F153" s="164" t="s">
        <v>1005</v>
      </c>
      <c r="G153" s="33"/>
      <c r="H153" s="33"/>
      <c r="I153" s="160"/>
      <c r="J153" s="33"/>
      <c r="K153" s="33"/>
      <c r="L153" s="34"/>
      <c r="M153" s="161"/>
      <c r="N153" s="162"/>
      <c r="O153" s="59"/>
      <c r="P153" s="59"/>
      <c r="Q153" s="59"/>
      <c r="R153" s="59"/>
      <c r="S153" s="59"/>
      <c r="T153" s="60"/>
      <c r="U153" s="33"/>
      <c r="V153" s="33"/>
      <c r="W153" s="33"/>
      <c r="X153" s="33"/>
      <c r="Y153" s="33"/>
      <c r="Z153" s="33"/>
      <c r="AA153" s="33"/>
      <c r="AB153" s="33"/>
      <c r="AC153" s="33"/>
      <c r="AD153" s="33"/>
      <c r="AE153" s="33"/>
      <c r="AT153" s="18" t="s">
        <v>151</v>
      </c>
      <c r="AU153" s="18" t="s">
        <v>83</v>
      </c>
    </row>
    <row r="154" spans="1:65" s="13" customFormat="1" ht="11.25">
      <c r="B154" s="166"/>
      <c r="D154" s="158" t="s">
        <v>155</v>
      </c>
      <c r="E154" s="167" t="s">
        <v>1</v>
      </c>
      <c r="F154" s="168" t="s">
        <v>81</v>
      </c>
      <c r="H154" s="169">
        <v>1</v>
      </c>
      <c r="I154" s="170"/>
      <c r="L154" s="166"/>
      <c r="M154" s="171"/>
      <c r="N154" s="172"/>
      <c r="O154" s="172"/>
      <c r="P154" s="172"/>
      <c r="Q154" s="172"/>
      <c r="R154" s="172"/>
      <c r="S154" s="172"/>
      <c r="T154" s="173"/>
      <c r="AT154" s="167" t="s">
        <v>155</v>
      </c>
      <c r="AU154" s="167" t="s">
        <v>83</v>
      </c>
      <c r="AV154" s="13" t="s">
        <v>83</v>
      </c>
      <c r="AW154" s="13" t="s">
        <v>30</v>
      </c>
      <c r="AX154" s="13" t="s">
        <v>81</v>
      </c>
      <c r="AY154" s="167" t="s">
        <v>140</v>
      </c>
    </row>
    <row r="155" spans="1:65" s="2" customFormat="1" ht="16.5" customHeight="1">
      <c r="A155" s="33"/>
      <c r="B155" s="144"/>
      <c r="C155" s="145" t="s">
        <v>459</v>
      </c>
      <c r="D155" s="145" t="s">
        <v>142</v>
      </c>
      <c r="E155" s="146" t="s">
        <v>1006</v>
      </c>
      <c r="F155" s="147" t="s">
        <v>1007</v>
      </c>
      <c r="G155" s="148" t="s">
        <v>393</v>
      </c>
      <c r="H155" s="149">
        <v>1</v>
      </c>
      <c r="I155" s="150"/>
      <c r="J155" s="151">
        <f>ROUND(I155*H155,2)</f>
        <v>0</v>
      </c>
      <c r="K155" s="147" t="s">
        <v>146</v>
      </c>
      <c r="L155" s="34"/>
      <c r="M155" s="152" t="s">
        <v>1</v>
      </c>
      <c r="N155" s="153" t="s">
        <v>38</v>
      </c>
      <c r="O155" s="59"/>
      <c r="P155" s="154">
        <f>O155*H155</f>
        <v>0</v>
      </c>
      <c r="Q155" s="154">
        <v>0</v>
      </c>
      <c r="R155" s="154">
        <f>Q155*H155</f>
        <v>0</v>
      </c>
      <c r="S155" s="154">
        <v>0</v>
      </c>
      <c r="T155" s="155">
        <f>S155*H155</f>
        <v>0</v>
      </c>
      <c r="U155" s="33"/>
      <c r="V155" s="33"/>
      <c r="W155" s="33"/>
      <c r="X155" s="33"/>
      <c r="Y155" s="33"/>
      <c r="Z155" s="33"/>
      <c r="AA155" s="33"/>
      <c r="AB155" s="33"/>
      <c r="AC155" s="33"/>
      <c r="AD155" s="33"/>
      <c r="AE155" s="33"/>
      <c r="AR155" s="156" t="s">
        <v>147</v>
      </c>
      <c r="AT155" s="156" t="s">
        <v>142</v>
      </c>
      <c r="AU155" s="156" t="s">
        <v>83</v>
      </c>
      <c r="AY155" s="18" t="s">
        <v>140</v>
      </c>
      <c r="BE155" s="157">
        <f>IF(N155="základní",J155,0)</f>
        <v>0</v>
      </c>
      <c r="BF155" s="157">
        <f>IF(N155="snížená",J155,0)</f>
        <v>0</v>
      </c>
      <c r="BG155" s="157">
        <f>IF(N155="zákl. přenesená",J155,0)</f>
        <v>0</v>
      </c>
      <c r="BH155" s="157">
        <f>IF(N155="sníž. přenesená",J155,0)</f>
        <v>0</v>
      </c>
      <c r="BI155" s="157">
        <f>IF(N155="nulová",J155,0)</f>
        <v>0</v>
      </c>
      <c r="BJ155" s="18" t="s">
        <v>81</v>
      </c>
      <c r="BK155" s="157">
        <f>ROUND(I155*H155,2)</f>
        <v>0</v>
      </c>
      <c r="BL155" s="18" t="s">
        <v>147</v>
      </c>
      <c r="BM155" s="156" t="s">
        <v>1008</v>
      </c>
    </row>
    <row r="156" spans="1:65" s="2" customFormat="1" ht="19.5">
      <c r="A156" s="33"/>
      <c r="B156" s="34"/>
      <c r="C156" s="33"/>
      <c r="D156" s="158" t="s">
        <v>149</v>
      </c>
      <c r="E156" s="33"/>
      <c r="F156" s="159" t="s">
        <v>1009</v>
      </c>
      <c r="G156" s="33"/>
      <c r="H156" s="33"/>
      <c r="I156" s="160"/>
      <c r="J156" s="33"/>
      <c r="K156" s="33"/>
      <c r="L156" s="34"/>
      <c r="M156" s="161"/>
      <c r="N156" s="162"/>
      <c r="O156" s="59"/>
      <c r="P156" s="59"/>
      <c r="Q156" s="59"/>
      <c r="R156" s="59"/>
      <c r="S156" s="59"/>
      <c r="T156" s="60"/>
      <c r="U156" s="33"/>
      <c r="V156" s="33"/>
      <c r="W156" s="33"/>
      <c r="X156" s="33"/>
      <c r="Y156" s="33"/>
      <c r="Z156" s="33"/>
      <c r="AA156" s="33"/>
      <c r="AB156" s="33"/>
      <c r="AC156" s="33"/>
      <c r="AD156" s="33"/>
      <c r="AE156" s="33"/>
      <c r="AT156" s="18" t="s">
        <v>149</v>
      </c>
      <c r="AU156" s="18" t="s">
        <v>83</v>
      </c>
    </row>
    <row r="157" spans="1:65" s="2" customFormat="1" ht="11.25">
      <c r="A157" s="33"/>
      <c r="B157" s="34"/>
      <c r="C157" s="33"/>
      <c r="D157" s="163" t="s">
        <v>151</v>
      </c>
      <c r="E157" s="33"/>
      <c r="F157" s="164" t="s">
        <v>1010</v>
      </c>
      <c r="G157" s="33"/>
      <c r="H157" s="33"/>
      <c r="I157" s="160"/>
      <c r="J157" s="33"/>
      <c r="K157" s="33"/>
      <c r="L157" s="34"/>
      <c r="M157" s="161"/>
      <c r="N157" s="162"/>
      <c r="O157" s="59"/>
      <c r="P157" s="59"/>
      <c r="Q157" s="59"/>
      <c r="R157" s="59"/>
      <c r="S157" s="59"/>
      <c r="T157" s="60"/>
      <c r="U157" s="33"/>
      <c r="V157" s="33"/>
      <c r="W157" s="33"/>
      <c r="X157" s="33"/>
      <c r="Y157" s="33"/>
      <c r="Z157" s="33"/>
      <c r="AA157" s="33"/>
      <c r="AB157" s="33"/>
      <c r="AC157" s="33"/>
      <c r="AD157" s="33"/>
      <c r="AE157" s="33"/>
      <c r="AT157" s="18" t="s">
        <v>151</v>
      </c>
      <c r="AU157" s="18" t="s">
        <v>83</v>
      </c>
    </row>
    <row r="158" spans="1:65" s="13" customFormat="1" ht="11.25">
      <c r="B158" s="166"/>
      <c r="D158" s="158" t="s">
        <v>155</v>
      </c>
      <c r="E158" s="167" t="s">
        <v>1</v>
      </c>
      <c r="F158" s="168" t="s">
        <v>81</v>
      </c>
      <c r="H158" s="169">
        <v>1</v>
      </c>
      <c r="I158" s="170"/>
      <c r="L158" s="166"/>
      <c r="M158" s="171"/>
      <c r="N158" s="172"/>
      <c r="O158" s="172"/>
      <c r="P158" s="172"/>
      <c r="Q158" s="172"/>
      <c r="R158" s="172"/>
      <c r="S158" s="172"/>
      <c r="T158" s="173"/>
      <c r="AT158" s="167" t="s">
        <v>155</v>
      </c>
      <c r="AU158" s="167" t="s">
        <v>83</v>
      </c>
      <c r="AV158" s="13" t="s">
        <v>83</v>
      </c>
      <c r="AW158" s="13" t="s">
        <v>30</v>
      </c>
      <c r="AX158" s="13" t="s">
        <v>81</v>
      </c>
      <c r="AY158" s="167" t="s">
        <v>140</v>
      </c>
    </row>
    <row r="159" spans="1:65" s="2" customFormat="1" ht="16.5" customHeight="1">
      <c r="A159" s="33"/>
      <c r="B159" s="144"/>
      <c r="C159" s="145" t="s">
        <v>190</v>
      </c>
      <c r="D159" s="145" t="s">
        <v>142</v>
      </c>
      <c r="E159" s="146" t="s">
        <v>1011</v>
      </c>
      <c r="F159" s="147" t="s">
        <v>1012</v>
      </c>
      <c r="G159" s="148" t="s">
        <v>393</v>
      </c>
      <c r="H159" s="149">
        <v>2</v>
      </c>
      <c r="I159" s="150"/>
      <c r="J159" s="151">
        <f>ROUND(I159*H159,2)</f>
        <v>0</v>
      </c>
      <c r="K159" s="147" t="s">
        <v>146</v>
      </c>
      <c r="L159" s="34"/>
      <c r="M159" s="152" t="s">
        <v>1</v>
      </c>
      <c r="N159" s="153" t="s">
        <v>38</v>
      </c>
      <c r="O159" s="59"/>
      <c r="P159" s="154">
        <f>O159*H159</f>
        <v>0</v>
      </c>
      <c r="Q159" s="154">
        <v>0</v>
      </c>
      <c r="R159" s="154">
        <f>Q159*H159</f>
        <v>0</v>
      </c>
      <c r="S159" s="154">
        <v>0</v>
      </c>
      <c r="T159" s="155">
        <f>S159*H159</f>
        <v>0</v>
      </c>
      <c r="U159" s="33"/>
      <c r="V159" s="33"/>
      <c r="W159" s="33"/>
      <c r="X159" s="33"/>
      <c r="Y159" s="33"/>
      <c r="Z159" s="33"/>
      <c r="AA159" s="33"/>
      <c r="AB159" s="33"/>
      <c r="AC159" s="33"/>
      <c r="AD159" s="33"/>
      <c r="AE159" s="33"/>
      <c r="AR159" s="156" t="s">
        <v>147</v>
      </c>
      <c r="AT159" s="156" t="s">
        <v>142</v>
      </c>
      <c r="AU159" s="156" t="s">
        <v>83</v>
      </c>
      <c r="AY159" s="18" t="s">
        <v>140</v>
      </c>
      <c r="BE159" s="157">
        <f>IF(N159="základní",J159,0)</f>
        <v>0</v>
      </c>
      <c r="BF159" s="157">
        <f>IF(N159="snížená",J159,0)</f>
        <v>0</v>
      </c>
      <c r="BG159" s="157">
        <f>IF(N159="zákl. přenesená",J159,0)</f>
        <v>0</v>
      </c>
      <c r="BH159" s="157">
        <f>IF(N159="sníž. přenesená",J159,0)</f>
        <v>0</v>
      </c>
      <c r="BI159" s="157">
        <f>IF(N159="nulová",J159,0)</f>
        <v>0</v>
      </c>
      <c r="BJ159" s="18" t="s">
        <v>81</v>
      </c>
      <c r="BK159" s="157">
        <f>ROUND(I159*H159,2)</f>
        <v>0</v>
      </c>
      <c r="BL159" s="18" t="s">
        <v>147</v>
      </c>
      <c r="BM159" s="156" t="s">
        <v>1013</v>
      </c>
    </row>
    <row r="160" spans="1:65" s="2" customFormat="1" ht="19.5">
      <c r="A160" s="33"/>
      <c r="B160" s="34"/>
      <c r="C160" s="33"/>
      <c r="D160" s="158" t="s">
        <v>149</v>
      </c>
      <c r="E160" s="33"/>
      <c r="F160" s="159" t="s">
        <v>1014</v>
      </c>
      <c r="G160" s="33"/>
      <c r="H160" s="33"/>
      <c r="I160" s="160"/>
      <c r="J160" s="33"/>
      <c r="K160" s="33"/>
      <c r="L160" s="34"/>
      <c r="M160" s="161"/>
      <c r="N160" s="162"/>
      <c r="O160" s="59"/>
      <c r="P160" s="59"/>
      <c r="Q160" s="59"/>
      <c r="R160" s="59"/>
      <c r="S160" s="59"/>
      <c r="T160" s="60"/>
      <c r="U160" s="33"/>
      <c r="V160" s="33"/>
      <c r="W160" s="33"/>
      <c r="X160" s="33"/>
      <c r="Y160" s="33"/>
      <c r="Z160" s="33"/>
      <c r="AA160" s="33"/>
      <c r="AB160" s="33"/>
      <c r="AC160" s="33"/>
      <c r="AD160" s="33"/>
      <c r="AE160" s="33"/>
      <c r="AT160" s="18" t="s">
        <v>149</v>
      </c>
      <c r="AU160" s="18" t="s">
        <v>83</v>
      </c>
    </row>
    <row r="161" spans="1:65" s="2" customFormat="1" ht="11.25">
      <c r="A161" s="33"/>
      <c r="B161" s="34"/>
      <c r="C161" s="33"/>
      <c r="D161" s="163" t="s">
        <v>151</v>
      </c>
      <c r="E161" s="33"/>
      <c r="F161" s="164" t="s">
        <v>1015</v>
      </c>
      <c r="G161" s="33"/>
      <c r="H161" s="33"/>
      <c r="I161" s="160"/>
      <c r="J161" s="33"/>
      <c r="K161" s="33"/>
      <c r="L161" s="34"/>
      <c r="M161" s="161"/>
      <c r="N161" s="162"/>
      <c r="O161" s="59"/>
      <c r="P161" s="59"/>
      <c r="Q161" s="59"/>
      <c r="R161" s="59"/>
      <c r="S161" s="59"/>
      <c r="T161" s="60"/>
      <c r="U161" s="33"/>
      <c r="V161" s="33"/>
      <c r="W161" s="33"/>
      <c r="X161" s="33"/>
      <c r="Y161" s="33"/>
      <c r="Z161" s="33"/>
      <c r="AA161" s="33"/>
      <c r="AB161" s="33"/>
      <c r="AC161" s="33"/>
      <c r="AD161" s="33"/>
      <c r="AE161" s="33"/>
      <c r="AT161" s="18" t="s">
        <v>151</v>
      </c>
      <c r="AU161" s="18" t="s">
        <v>83</v>
      </c>
    </row>
    <row r="162" spans="1:65" s="13" customFormat="1" ht="11.25">
      <c r="B162" s="166"/>
      <c r="D162" s="158" t="s">
        <v>155</v>
      </c>
      <c r="E162" s="167" t="s">
        <v>1</v>
      </c>
      <c r="F162" s="168" t="s">
        <v>83</v>
      </c>
      <c r="H162" s="169">
        <v>2</v>
      </c>
      <c r="I162" s="170"/>
      <c r="L162" s="166"/>
      <c r="M162" s="171"/>
      <c r="N162" s="172"/>
      <c r="O162" s="172"/>
      <c r="P162" s="172"/>
      <c r="Q162" s="172"/>
      <c r="R162" s="172"/>
      <c r="S162" s="172"/>
      <c r="T162" s="173"/>
      <c r="AT162" s="167" t="s">
        <v>155</v>
      </c>
      <c r="AU162" s="167" t="s">
        <v>83</v>
      </c>
      <c r="AV162" s="13" t="s">
        <v>83</v>
      </c>
      <c r="AW162" s="13" t="s">
        <v>30</v>
      </c>
      <c r="AX162" s="13" t="s">
        <v>81</v>
      </c>
      <c r="AY162" s="167" t="s">
        <v>140</v>
      </c>
    </row>
    <row r="163" spans="1:65" s="2" customFormat="1" ht="24.2" customHeight="1">
      <c r="A163" s="33"/>
      <c r="B163" s="144"/>
      <c r="C163" s="145" t="s">
        <v>284</v>
      </c>
      <c r="D163" s="145" t="s">
        <v>142</v>
      </c>
      <c r="E163" s="146" t="s">
        <v>1016</v>
      </c>
      <c r="F163" s="147" t="s">
        <v>1017</v>
      </c>
      <c r="G163" s="148" t="s">
        <v>393</v>
      </c>
      <c r="H163" s="149">
        <v>1</v>
      </c>
      <c r="I163" s="150"/>
      <c r="J163" s="151">
        <f>ROUND(I163*H163,2)</f>
        <v>0</v>
      </c>
      <c r="K163" s="147" t="s">
        <v>146</v>
      </c>
      <c r="L163" s="34"/>
      <c r="M163" s="152" t="s">
        <v>1</v>
      </c>
      <c r="N163" s="153" t="s">
        <v>38</v>
      </c>
      <c r="O163" s="59"/>
      <c r="P163" s="154">
        <f>O163*H163</f>
        <v>0</v>
      </c>
      <c r="Q163" s="154">
        <v>0</v>
      </c>
      <c r="R163" s="154">
        <f>Q163*H163</f>
        <v>0</v>
      </c>
      <c r="S163" s="154">
        <v>0</v>
      </c>
      <c r="T163" s="155">
        <f>S163*H163</f>
        <v>0</v>
      </c>
      <c r="U163" s="33"/>
      <c r="V163" s="33"/>
      <c r="W163" s="33"/>
      <c r="X163" s="33"/>
      <c r="Y163" s="33"/>
      <c r="Z163" s="33"/>
      <c r="AA163" s="33"/>
      <c r="AB163" s="33"/>
      <c r="AC163" s="33"/>
      <c r="AD163" s="33"/>
      <c r="AE163" s="33"/>
      <c r="AR163" s="156" t="s">
        <v>147</v>
      </c>
      <c r="AT163" s="156" t="s">
        <v>142</v>
      </c>
      <c r="AU163" s="156" t="s">
        <v>83</v>
      </c>
      <c r="AY163" s="18" t="s">
        <v>140</v>
      </c>
      <c r="BE163" s="157">
        <f>IF(N163="základní",J163,0)</f>
        <v>0</v>
      </c>
      <c r="BF163" s="157">
        <f>IF(N163="snížená",J163,0)</f>
        <v>0</v>
      </c>
      <c r="BG163" s="157">
        <f>IF(N163="zákl. přenesená",J163,0)</f>
        <v>0</v>
      </c>
      <c r="BH163" s="157">
        <f>IF(N163="sníž. přenesená",J163,0)</f>
        <v>0</v>
      </c>
      <c r="BI163" s="157">
        <f>IF(N163="nulová",J163,0)</f>
        <v>0</v>
      </c>
      <c r="BJ163" s="18" t="s">
        <v>81</v>
      </c>
      <c r="BK163" s="157">
        <f>ROUND(I163*H163,2)</f>
        <v>0</v>
      </c>
      <c r="BL163" s="18" t="s">
        <v>147</v>
      </c>
      <c r="BM163" s="156" t="s">
        <v>1018</v>
      </c>
    </row>
    <row r="164" spans="1:65" s="2" customFormat="1" ht="29.25">
      <c r="A164" s="33"/>
      <c r="B164" s="34"/>
      <c r="C164" s="33"/>
      <c r="D164" s="158" t="s">
        <v>149</v>
      </c>
      <c r="E164" s="33"/>
      <c r="F164" s="159" t="s">
        <v>1019</v>
      </c>
      <c r="G164" s="33"/>
      <c r="H164" s="33"/>
      <c r="I164" s="160"/>
      <c r="J164" s="33"/>
      <c r="K164" s="33"/>
      <c r="L164" s="34"/>
      <c r="M164" s="161"/>
      <c r="N164" s="162"/>
      <c r="O164" s="59"/>
      <c r="P164" s="59"/>
      <c r="Q164" s="59"/>
      <c r="R164" s="59"/>
      <c r="S164" s="59"/>
      <c r="T164" s="60"/>
      <c r="U164" s="33"/>
      <c r="V164" s="33"/>
      <c r="W164" s="33"/>
      <c r="X164" s="33"/>
      <c r="Y164" s="33"/>
      <c r="Z164" s="33"/>
      <c r="AA164" s="33"/>
      <c r="AB164" s="33"/>
      <c r="AC164" s="33"/>
      <c r="AD164" s="33"/>
      <c r="AE164" s="33"/>
      <c r="AT164" s="18" t="s">
        <v>149</v>
      </c>
      <c r="AU164" s="18" t="s">
        <v>83</v>
      </c>
    </row>
    <row r="165" spans="1:65" s="2" customFormat="1" ht="11.25">
      <c r="A165" s="33"/>
      <c r="B165" s="34"/>
      <c r="C165" s="33"/>
      <c r="D165" s="163" t="s">
        <v>151</v>
      </c>
      <c r="E165" s="33"/>
      <c r="F165" s="164" t="s">
        <v>1020</v>
      </c>
      <c r="G165" s="33"/>
      <c r="H165" s="33"/>
      <c r="I165" s="160"/>
      <c r="J165" s="33"/>
      <c r="K165" s="33"/>
      <c r="L165" s="34"/>
      <c r="M165" s="161"/>
      <c r="N165" s="162"/>
      <c r="O165" s="59"/>
      <c r="P165" s="59"/>
      <c r="Q165" s="59"/>
      <c r="R165" s="59"/>
      <c r="S165" s="59"/>
      <c r="T165" s="60"/>
      <c r="U165" s="33"/>
      <c r="V165" s="33"/>
      <c r="W165" s="33"/>
      <c r="X165" s="33"/>
      <c r="Y165" s="33"/>
      <c r="Z165" s="33"/>
      <c r="AA165" s="33"/>
      <c r="AB165" s="33"/>
      <c r="AC165" s="33"/>
      <c r="AD165" s="33"/>
      <c r="AE165" s="33"/>
      <c r="AT165" s="18" t="s">
        <v>151</v>
      </c>
      <c r="AU165" s="18" t="s">
        <v>83</v>
      </c>
    </row>
    <row r="166" spans="1:65" s="13" customFormat="1" ht="11.25">
      <c r="B166" s="166"/>
      <c r="D166" s="158" t="s">
        <v>155</v>
      </c>
      <c r="E166" s="167" t="s">
        <v>1</v>
      </c>
      <c r="F166" s="168" t="s">
        <v>81</v>
      </c>
      <c r="H166" s="169">
        <v>1</v>
      </c>
      <c r="I166" s="170"/>
      <c r="L166" s="166"/>
      <c r="M166" s="171"/>
      <c r="N166" s="172"/>
      <c r="O166" s="172"/>
      <c r="P166" s="172"/>
      <c r="Q166" s="172"/>
      <c r="R166" s="172"/>
      <c r="S166" s="172"/>
      <c r="T166" s="173"/>
      <c r="AT166" s="167" t="s">
        <v>155</v>
      </c>
      <c r="AU166" s="167" t="s">
        <v>83</v>
      </c>
      <c r="AV166" s="13" t="s">
        <v>83</v>
      </c>
      <c r="AW166" s="13" t="s">
        <v>30</v>
      </c>
      <c r="AX166" s="13" t="s">
        <v>81</v>
      </c>
      <c r="AY166" s="167" t="s">
        <v>140</v>
      </c>
    </row>
    <row r="167" spans="1:65" s="2" customFormat="1" ht="24.2" customHeight="1">
      <c r="A167" s="33"/>
      <c r="B167" s="144"/>
      <c r="C167" s="145" t="s">
        <v>849</v>
      </c>
      <c r="D167" s="145" t="s">
        <v>142</v>
      </c>
      <c r="E167" s="146" t="s">
        <v>1021</v>
      </c>
      <c r="F167" s="147" t="s">
        <v>1022</v>
      </c>
      <c r="G167" s="148" t="s">
        <v>393</v>
      </c>
      <c r="H167" s="149">
        <v>1</v>
      </c>
      <c r="I167" s="150"/>
      <c r="J167" s="151">
        <f>ROUND(I167*H167,2)</f>
        <v>0</v>
      </c>
      <c r="K167" s="147" t="s">
        <v>146</v>
      </c>
      <c r="L167" s="34"/>
      <c r="M167" s="152" t="s">
        <v>1</v>
      </c>
      <c r="N167" s="153" t="s">
        <v>38</v>
      </c>
      <c r="O167" s="59"/>
      <c r="P167" s="154">
        <f>O167*H167</f>
        <v>0</v>
      </c>
      <c r="Q167" s="154">
        <v>0</v>
      </c>
      <c r="R167" s="154">
        <f>Q167*H167</f>
        <v>0</v>
      </c>
      <c r="S167" s="154">
        <v>0</v>
      </c>
      <c r="T167" s="155">
        <f>S167*H167</f>
        <v>0</v>
      </c>
      <c r="U167" s="33"/>
      <c r="V167" s="33"/>
      <c r="W167" s="33"/>
      <c r="X167" s="33"/>
      <c r="Y167" s="33"/>
      <c r="Z167" s="33"/>
      <c r="AA167" s="33"/>
      <c r="AB167" s="33"/>
      <c r="AC167" s="33"/>
      <c r="AD167" s="33"/>
      <c r="AE167" s="33"/>
      <c r="AR167" s="156" t="s">
        <v>147</v>
      </c>
      <c r="AT167" s="156" t="s">
        <v>142</v>
      </c>
      <c r="AU167" s="156" t="s">
        <v>83</v>
      </c>
      <c r="AY167" s="18" t="s">
        <v>140</v>
      </c>
      <c r="BE167" s="157">
        <f>IF(N167="základní",J167,0)</f>
        <v>0</v>
      </c>
      <c r="BF167" s="157">
        <f>IF(N167="snížená",J167,0)</f>
        <v>0</v>
      </c>
      <c r="BG167" s="157">
        <f>IF(N167="zákl. přenesená",J167,0)</f>
        <v>0</v>
      </c>
      <c r="BH167" s="157">
        <f>IF(N167="sníž. přenesená",J167,0)</f>
        <v>0</v>
      </c>
      <c r="BI167" s="157">
        <f>IF(N167="nulová",J167,0)</f>
        <v>0</v>
      </c>
      <c r="BJ167" s="18" t="s">
        <v>81</v>
      </c>
      <c r="BK167" s="157">
        <f>ROUND(I167*H167,2)</f>
        <v>0</v>
      </c>
      <c r="BL167" s="18" t="s">
        <v>147</v>
      </c>
      <c r="BM167" s="156" t="s">
        <v>1023</v>
      </c>
    </row>
    <row r="168" spans="1:65" s="2" customFormat="1" ht="29.25">
      <c r="A168" s="33"/>
      <c r="B168" s="34"/>
      <c r="C168" s="33"/>
      <c r="D168" s="158" t="s">
        <v>149</v>
      </c>
      <c r="E168" s="33"/>
      <c r="F168" s="159" t="s">
        <v>1024</v>
      </c>
      <c r="G168" s="33"/>
      <c r="H168" s="33"/>
      <c r="I168" s="160"/>
      <c r="J168" s="33"/>
      <c r="K168" s="33"/>
      <c r="L168" s="34"/>
      <c r="M168" s="161"/>
      <c r="N168" s="162"/>
      <c r="O168" s="59"/>
      <c r="P168" s="59"/>
      <c r="Q168" s="59"/>
      <c r="R168" s="59"/>
      <c r="S168" s="59"/>
      <c r="T168" s="60"/>
      <c r="U168" s="33"/>
      <c r="V168" s="33"/>
      <c r="W168" s="33"/>
      <c r="X168" s="33"/>
      <c r="Y168" s="33"/>
      <c r="Z168" s="33"/>
      <c r="AA168" s="33"/>
      <c r="AB168" s="33"/>
      <c r="AC168" s="33"/>
      <c r="AD168" s="33"/>
      <c r="AE168" s="33"/>
      <c r="AT168" s="18" t="s">
        <v>149</v>
      </c>
      <c r="AU168" s="18" t="s">
        <v>83</v>
      </c>
    </row>
    <row r="169" spans="1:65" s="2" customFormat="1" ht="11.25">
      <c r="A169" s="33"/>
      <c r="B169" s="34"/>
      <c r="C169" s="33"/>
      <c r="D169" s="163" t="s">
        <v>151</v>
      </c>
      <c r="E169" s="33"/>
      <c r="F169" s="164" t="s">
        <v>1025</v>
      </c>
      <c r="G169" s="33"/>
      <c r="H169" s="33"/>
      <c r="I169" s="160"/>
      <c r="J169" s="33"/>
      <c r="K169" s="33"/>
      <c r="L169" s="34"/>
      <c r="M169" s="161"/>
      <c r="N169" s="162"/>
      <c r="O169" s="59"/>
      <c r="P169" s="59"/>
      <c r="Q169" s="59"/>
      <c r="R169" s="59"/>
      <c r="S169" s="59"/>
      <c r="T169" s="60"/>
      <c r="U169" s="33"/>
      <c r="V169" s="33"/>
      <c r="W169" s="33"/>
      <c r="X169" s="33"/>
      <c r="Y169" s="33"/>
      <c r="Z169" s="33"/>
      <c r="AA169" s="33"/>
      <c r="AB169" s="33"/>
      <c r="AC169" s="33"/>
      <c r="AD169" s="33"/>
      <c r="AE169" s="33"/>
      <c r="AT169" s="18" t="s">
        <v>151</v>
      </c>
      <c r="AU169" s="18" t="s">
        <v>83</v>
      </c>
    </row>
    <row r="170" spans="1:65" s="13" customFormat="1" ht="11.25">
      <c r="B170" s="166"/>
      <c r="D170" s="158" t="s">
        <v>155</v>
      </c>
      <c r="E170" s="167" t="s">
        <v>1</v>
      </c>
      <c r="F170" s="168" t="s">
        <v>81</v>
      </c>
      <c r="H170" s="169">
        <v>1</v>
      </c>
      <c r="I170" s="170"/>
      <c r="L170" s="166"/>
      <c r="M170" s="171"/>
      <c r="N170" s="172"/>
      <c r="O170" s="172"/>
      <c r="P170" s="172"/>
      <c r="Q170" s="172"/>
      <c r="R170" s="172"/>
      <c r="S170" s="172"/>
      <c r="T170" s="173"/>
      <c r="AT170" s="167" t="s">
        <v>155</v>
      </c>
      <c r="AU170" s="167" t="s">
        <v>83</v>
      </c>
      <c r="AV170" s="13" t="s">
        <v>83</v>
      </c>
      <c r="AW170" s="13" t="s">
        <v>30</v>
      </c>
      <c r="AX170" s="13" t="s">
        <v>81</v>
      </c>
      <c r="AY170" s="167" t="s">
        <v>140</v>
      </c>
    </row>
    <row r="171" spans="1:65" s="2" customFormat="1" ht="24.2" customHeight="1">
      <c r="A171" s="33"/>
      <c r="B171" s="144"/>
      <c r="C171" s="145" t="s">
        <v>307</v>
      </c>
      <c r="D171" s="145" t="s">
        <v>142</v>
      </c>
      <c r="E171" s="146" t="s">
        <v>1026</v>
      </c>
      <c r="F171" s="147" t="s">
        <v>1027</v>
      </c>
      <c r="G171" s="148" t="s">
        <v>393</v>
      </c>
      <c r="H171" s="149">
        <v>1</v>
      </c>
      <c r="I171" s="150"/>
      <c r="J171" s="151">
        <f>ROUND(I171*H171,2)</f>
        <v>0</v>
      </c>
      <c r="K171" s="147" t="s">
        <v>146</v>
      </c>
      <c r="L171" s="34"/>
      <c r="M171" s="152" t="s">
        <v>1</v>
      </c>
      <c r="N171" s="153" t="s">
        <v>38</v>
      </c>
      <c r="O171" s="59"/>
      <c r="P171" s="154">
        <f>O171*H171</f>
        <v>0</v>
      </c>
      <c r="Q171" s="154">
        <v>0</v>
      </c>
      <c r="R171" s="154">
        <f>Q171*H171</f>
        <v>0</v>
      </c>
      <c r="S171" s="154">
        <v>0</v>
      </c>
      <c r="T171" s="155">
        <f>S171*H171</f>
        <v>0</v>
      </c>
      <c r="U171" s="33"/>
      <c r="V171" s="33"/>
      <c r="W171" s="33"/>
      <c r="X171" s="33"/>
      <c r="Y171" s="33"/>
      <c r="Z171" s="33"/>
      <c r="AA171" s="33"/>
      <c r="AB171" s="33"/>
      <c r="AC171" s="33"/>
      <c r="AD171" s="33"/>
      <c r="AE171" s="33"/>
      <c r="AR171" s="156" t="s">
        <v>147</v>
      </c>
      <c r="AT171" s="156" t="s">
        <v>142</v>
      </c>
      <c r="AU171" s="156" t="s">
        <v>83</v>
      </c>
      <c r="AY171" s="18" t="s">
        <v>140</v>
      </c>
      <c r="BE171" s="157">
        <f>IF(N171="základní",J171,0)</f>
        <v>0</v>
      </c>
      <c r="BF171" s="157">
        <f>IF(N171="snížená",J171,0)</f>
        <v>0</v>
      </c>
      <c r="BG171" s="157">
        <f>IF(N171="zákl. přenesená",J171,0)</f>
        <v>0</v>
      </c>
      <c r="BH171" s="157">
        <f>IF(N171="sníž. přenesená",J171,0)</f>
        <v>0</v>
      </c>
      <c r="BI171" s="157">
        <f>IF(N171="nulová",J171,0)</f>
        <v>0</v>
      </c>
      <c r="BJ171" s="18" t="s">
        <v>81</v>
      </c>
      <c r="BK171" s="157">
        <f>ROUND(I171*H171,2)</f>
        <v>0</v>
      </c>
      <c r="BL171" s="18" t="s">
        <v>147</v>
      </c>
      <c r="BM171" s="156" t="s">
        <v>1028</v>
      </c>
    </row>
    <row r="172" spans="1:65" s="2" customFormat="1" ht="29.25">
      <c r="A172" s="33"/>
      <c r="B172" s="34"/>
      <c r="C172" s="33"/>
      <c r="D172" s="158" t="s">
        <v>149</v>
      </c>
      <c r="E172" s="33"/>
      <c r="F172" s="159" t="s">
        <v>1029</v>
      </c>
      <c r="G172" s="33"/>
      <c r="H172" s="33"/>
      <c r="I172" s="160"/>
      <c r="J172" s="33"/>
      <c r="K172" s="33"/>
      <c r="L172" s="34"/>
      <c r="M172" s="161"/>
      <c r="N172" s="162"/>
      <c r="O172" s="59"/>
      <c r="P172" s="59"/>
      <c r="Q172" s="59"/>
      <c r="R172" s="59"/>
      <c r="S172" s="59"/>
      <c r="T172" s="60"/>
      <c r="U172" s="33"/>
      <c r="V172" s="33"/>
      <c r="W172" s="33"/>
      <c r="X172" s="33"/>
      <c r="Y172" s="33"/>
      <c r="Z172" s="33"/>
      <c r="AA172" s="33"/>
      <c r="AB172" s="33"/>
      <c r="AC172" s="33"/>
      <c r="AD172" s="33"/>
      <c r="AE172" s="33"/>
      <c r="AT172" s="18" t="s">
        <v>149</v>
      </c>
      <c r="AU172" s="18" t="s">
        <v>83</v>
      </c>
    </row>
    <row r="173" spans="1:65" s="2" customFormat="1" ht="11.25">
      <c r="A173" s="33"/>
      <c r="B173" s="34"/>
      <c r="C173" s="33"/>
      <c r="D173" s="163" t="s">
        <v>151</v>
      </c>
      <c r="E173" s="33"/>
      <c r="F173" s="164" t="s">
        <v>1030</v>
      </c>
      <c r="G173" s="33"/>
      <c r="H173" s="33"/>
      <c r="I173" s="160"/>
      <c r="J173" s="33"/>
      <c r="K173" s="33"/>
      <c r="L173" s="34"/>
      <c r="M173" s="161"/>
      <c r="N173" s="162"/>
      <c r="O173" s="59"/>
      <c r="P173" s="59"/>
      <c r="Q173" s="59"/>
      <c r="R173" s="59"/>
      <c r="S173" s="59"/>
      <c r="T173" s="60"/>
      <c r="U173" s="33"/>
      <c r="V173" s="33"/>
      <c r="W173" s="33"/>
      <c r="X173" s="33"/>
      <c r="Y173" s="33"/>
      <c r="Z173" s="33"/>
      <c r="AA173" s="33"/>
      <c r="AB173" s="33"/>
      <c r="AC173" s="33"/>
      <c r="AD173" s="33"/>
      <c r="AE173" s="33"/>
      <c r="AT173" s="18" t="s">
        <v>151</v>
      </c>
      <c r="AU173" s="18" t="s">
        <v>83</v>
      </c>
    </row>
    <row r="174" spans="1:65" s="13" customFormat="1" ht="11.25">
      <c r="B174" s="166"/>
      <c r="D174" s="158" t="s">
        <v>155</v>
      </c>
      <c r="E174" s="167" t="s">
        <v>1</v>
      </c>
      <c r="F174" s="168" t="s">
        <v>81</v>
      </c>
      <c r="H174" s="169">
        <v>1</v>
      </c>
      <c r="I174" s="170"/>
      <c r="L174" s="166"/>
      <c r="M174" s="171"/>
      <c r="N174" s="172"/>
      <c r="O174" s="172"/>
      <c r="P174" s="172"/>
      <c r="Q174" s="172"/>
      <c r="R174" s="172"/>
      <c r="S174" s="172"/>
      <c r="T174" s="173"/>
      <c r="AT174" s="167" t="s">
        <v>155</v>
      </c>
      <c r="AU174" s="167" t="s">
        <v>83</v>
      </c>
      <c r="AV174" s="13" t="s">
        <v>83</v>
      </c>
      <c r="AW174" s="13" t="s">
        <v>30</v>
      </c>
      <c r="AX174" s="13" t="s">
        <v>81</v>
      </c>
      <c r="AY174" s="167" t="s">
        <v>140</v>
      </c>
    </row>
    <row r="175" spans="1:65" s="2" customFormat="1" ht="24.2" customHeight="1">
      <c r="A175" s="33"/>
      <c r="B175" s="144"/>
      <c r="C175" s="145" t="s">
        <v>314</v>
      </c>
      <c r="D175" s="145" t="s">
        <v>142</v>
      </c>
      <c r="E175" s="146" t="s">
        <v>1031</v>
      </c>
      <c r="F175" s="147" t="s">
        <v>1032</v>
      </c>
      <c r="G175" s="148" t="s">
        <v>393</v>
      </c>
      <c r="H175" s="149">
        <v>2</v>
      </c>
      <c r="I175" s="150"/>
      <c r="J175" s="151">
        <f>ROUND(I175*H175,2)</f>
        <v>0</v>
      </c>
      <c r="K175" s="147" t="s">
        <v>146</v>
      </c>
      <c r="L175" s="34"/>
      <c r="M175" s="152" t="s">
        <v>1</v>
      </c>
      <c r="N175" s="153" t="s">
        <v>38</v>
      </c>
      <c r="O175" s="59"/>
      <c r="P175" s="154">
        <f>O175*H175</f>
        <v>0</v>
      </c>
      <c r="Q175" s="154">
        <v>0</v>
      </c>
      <c r="R175" s="154">
        <f>Q175*H175</f>
        <v>0</v>
      </c>
      <c r="S175" s="154">
        <v>0</v>
      </c>
      <c r="T175" s="155">
        <f>S175*H175</f>
        <v>0</v>
      </c>
      <c r="U175" s="33"/>
      <c r="V175" s="33"/>
      <c r="W175" s="33"/>
      <c r="X175" s="33"/>
      <c r="Y175" s="33"/>
      <c r="Z175" s="33"/>
      <c r="AA175" s="33"/>
      <c r="AB175" s="33"/>
      <c r="AC175" s="33"/>
      <c r="AD175" s="33"/>
      <c r="AE175" s="33"/>
      <c r="AR175" s="156" t="s">
        <v>147</v>
      </c>
      <c r="AT175" s="156" t="s">
        <v>142</v>
      </c>
      <c r="AU175" s="156" t="s">
        <v>83</v>
      </c>
      <c r="AY175" s="18" t="s">
        <v>140</v>
      </c>
      <c r="BE175" s="157">
        <f>IF(N175="základní",J175,0)</f>
        <v>0</v>
      </c>
      <c r="BF175" s="157">
        <f>IF(N175="snížená",J175,0)</f>
        <v>0</v>
      </c>
      <c r="BG175" s="157">
        <f>IF(N175="zákl. přenesená",J175,0)</f>
        <v>0</v>
      </c>
      <c r="BH175" s="157">
        <f>IF(N175="sníž. přenesená",J175,0)</f>
        <v>0</v>
      </c>
      <c r="BI175" s="157">
        <f>IF(N175="nulová",J175,0)</f>
        <v>0</v>
      </c>
      <c r="BJ175" s="18" t="s">
        <v>81</v>
      </c>
      <c r="BK175" s="157">
        <f>ROUND(I175*H175,2)</f>
        <v>0</v>
      </c>
      <c r="BL175" s="18" t="s">
        <v>147</v>
      </c>
      <c r="BM175" s="156" t="s">
        <v>1033</v>
      </c>
    </row>
    <row r="176" spans="1:65" s="2" customFormat="1" ht="29.25">
      <c r="A176" s="33"/>
      <c r="B176" s="34"/>
      <c r="C176" s="33"/>
      <c r="D176" s="158" t="s">
        <v>149</v>
      </c>
      <c r="E176" s="33"/>
      <c r="F176" s="159" t="s">
        <v>1034</v>
      </c>
      <c r="G176" s="33"/>
      <c r="H176" s="33"/>
      <c r="I176" s="160"/>
      <c r="J176" s="33"/>
      <c r="K176" s="33"/>
      <c r="L176" s="34"/>
      <c r="M176" s="161"/>
      <c r="N176" s="162"/>
      <c r="O176" s="59"/>
      <c r="P176" s="59"/>
      <c r="Q176" s="59"/>
      <c r="R176" s="59"/>
      <c r="S176" s="59"/>
      <c r="T176" s="60"/>
      <c r="U176" s="33"/>
      <c r="V176" s="33"/>
      <c r="W176" s="33"/>
      <c r="X176" s="33"/>
      <c r="Y176" s="33"/>
      <c r="Z176" s="33"/>
      <c r="AA176" s="33"/>
      <c r="AB176" s="33"/>
      <c r="AC176" s="33"/>
      <c r="AD176" s="33"/>
      <c r="AE176" s="33"/>
      <c r="AT176" s="18" t="s">
        <v>149</v>
      </c>
      <c r="AU176" s="18" t="s">
        <v>83</v>
      </c>
    </row>
    <row r="177" spans="1:65" s="2" customFormat="1" ht="11.25">
      <c r="A177" s="33"/>
      <c r="B177" s="34"/>
      <c r="C177" s="33"/>
      <c r="D177" s="163" t="s">
        <v>151</v>
      </c>
      <c r="E177" s="33"/>
      <c r="F177" s="164" t="s">
        <v>1035</v>
      </c>
      <c r="G177" s="33"/>
      <c r="H177" s="33"/>
      <c r="I177" s="160"/>
      <c r="J177" s="33"/>
      <c r="K177" s="33"/>
      <c r="L177" s="34"/>
      <c r="M177" s="161"/>
      <c r="N177" s="162"/>
      <c r="O177" s="59"/>
      <c r="P177" s="59"/>
      <c r="Q177" s="59"/>
      <c r="R177" s="59"/>
      <c r="S177" s="59"/>
      <c r="T177" s="60"/>
      <c r="U177" s="33"/>
      <c r="V177" s="33"/>
      <c r="W177" s="33"/>
      <c r="X177" s="33"/>
      <c r="Y177" s="33"/>
      <c r="Z177" s="33"/>
      <c r="AA177" s="33"/>
      <c r="AB177" s="33"/>
      <c r="AC177" s="33"/>
      <c r="AD177" s="33"/>
      <c r="AE177" s="33"/>
      <c r="AT177" s="18" t="s">
        <v>151</v>
      </c>
      <c r="AU177" s="18" t="s">
        <v>83</v>
      </c>
    </row>
    <row r="178" spans="1:65" s="13" customFormat="1" ht="11.25">
      <c r="B178" s="166"/>
      <c r="D178" s="158" t="s">
        <v>155</v>
      </c>
      <c r="E178" s="167" t="s">
        <v>1</v>
      </c>
      <c r="F178" s="168" t="s">
        <v>83</v>
      </c>
      <c r="H178" s="169">
        <v>2</v>
      </c>
      <c r="I178" s="170"/>
      <c r="L178" s="166"/>
      <c r="M178" s="171"/>
      <c r="N178" s="172"/>
      <c r="O178" s="172"/>
      <c r="P178" s="172"/>
      <c r="Q178" s="172"/>
      <c r="R178" s="172"/>
      <c r="S178" s="172"/>
      <c r="T178" s="173"/>
      <c r="AT178" s="167" t="s">
        <v>155</v>
      </c>
      <c r="AU178" s="167" t="s">
        <v>83</v>
      </c>
      <c r="AV178" s="13" t="s">
        <v>83</v>
      </c>
      <c r="AW178" s="13" t="s">
        <v>30</v>
      </c>
      <c r="AX178" s="13" t="s">
        <v>81</v>
      </c>
      <c r="AY178" s="167" t="s">
        <v>140</v>
      </c>
    </row>
    <row r="179" spans="1:65" s="2" customFormat="1" ht="24.2" customHeight="1">
      <c r="A179" s="33"/>
      <c r="B179" s="144"/>
      <c r="C179" s="145" t="s">
        <v>320</v>
      </c>
      <c r="D179" s="145" t="s">
        <v>142</v>
      </c>
      <c r="E179" s="146" t="s">
        <v>1036</v>
      </c>
      <c r="F179" s="147" t="s">
        <v>1037</v>
      </c>
      <c r="G179" s="148" t="s">
        <v>393</v>
      </c>
      <c r="H179" s="149">
        <v>1</v>
      </c>
      <c r="I179" s="150"/>
      <c r="J179" s="151">
        <f>ROUND(I179*H179,2)</f>
        <v>0</v>
      </c>
      <c r="K179" s="147" t="s">
        <v>146</v>
      </c>
      <c r="L179" s="34"/>
      <c r="M179" s="152" t="s">
        <v>1</v>
      </c>
      <c r="N179" s="153" t="s">
        <v>38</v>
      </c>
      <c r="O179" s="59"/>
      <c r="P179" s="154">
        <f>O179*H179</f>
        <v>0</v>
      </c>
      <c r="Q179" s="154">
        <v>0</v>
      </c>
      <c r="R179" s="154">
        <f>Q179*H179</f>
        <v>0</v>
      </c>
      <c r="S179" s="154">
        <v>0</v>
      </c>
      <c r="T179" s="155">
        <f>S179*H179</f>
        <v>0</v>
      </c>
      <c r="U179" s="33"/>
      <c r="V179" s="33"/>
      <c r="W179" s="33"/>
      <c r="X179" s="33"/>
      <c r="Y179" s="33"/>
      <c r="Z179" s="33"/>
      <c r="AA179" s="33"/>
      <c r="AB179" s="33"/>
      <c r="AC179" s="33"/>
      <c r="AD179" s="33"/>
      <c r="AE179" s="33"/>
      <c r="AR179" s="156" t="s">
        <v>147</v>
      </c>
      <c r="AT179" s="156" t="s">
        <v>142</v>
      </c>
      <c r="AU179" s="156" t="s">
        <v>83</v>
      </c>
      <c r="AY179" s="18" t="s">
        <v>140</v>
      </c>
      <c r="BE179" s="157">
        <f>IF(N179="základní",J179,0)</f>
        <v>0</v>
      </c>
      <c r="BF179" s="157">
        <f>IF(N179="snížená",J179,0)</f>
        <v>0</v>
      </c>
      <c r="BG179" s="157">
        <f>IF(N179="zákl. přenesená",J179,0)</f>
        <v>0</v>
      </c>
      <c r="BH179" s="157">
        <f>IF(N179="sníž. přenesená",J179,0)</f>
        <v>0</v>
      </c>
      <c r="BI179" s="157">
        <f>IF(N179="nulová",J179,0)</f>
        <v>0</v>
      </c>
      <c r="BJ179" s="18" t="s">
        <v>81</v>
      </c>
      <c r="BK179" s="157">
        <f>ROUND(I179*H179,2)</f>
        <v>0</v>
      </c>
      <c r="BL179" s="18" t="s">
        <v>147</v>
      </c>
      <c r="BM179" s="156" t="s">
        <v>1038</v>
      </c>
    </row>
    <row r="180" spans="1:65" s="2" customFormat="1" ht="29.25">
      <c r="A180" s="33"/>
      <c r="B180" s="34"/>
      <c r="C180" s="33"/>
      <c r="D180" s="158" t="s">
        <v>149</v>
      </c>
      <c r="E180" s="33"/>
      <c r="F180" s="159" t="s">
        <v>1039</v>
      </c>
      <c r="G180" s="33"/>
      <c r="H180" s="33"/>
      <c r="I180" s="160"/>
      <c r="J180" s="33"/>
      <c r="K180" s="33"/>
      <c r="L180" s="34"/>
      <c r="M180" s="161"/>
      <c r="N180" s="162"/>
      <c r="O180" s="59"/>
      <c r="P180" s="59"/>
      <c r="Q180" s="59"/>
      <c r="R180" s="59"/>
      <c r="S180" s="59"/>
      <c r="T180" s="60"/>
      <c r="U180" s="33"/>
      <c r="V180" s="33"/>
      <c r="W180" s="33"/>
      <c r="X180" s="33"/>
      <c r="Y180" s="33"/>
      <c r="Z180" s="33"/>
      <c r="AA180" s="33"/>
      <c r="AB180" s="33"/>
      <c r="AC180" s="33"/>
      <c r="AD180" s="33"/>
      <c r="AE180" s="33"/>
      <c r="AT180" s="18" t="s">
        <v>149</v>
      </c>
      <c r="AU180" s="18" t="s">
        <v>83</v>
      </c>
    </row>
    <row r="181" spans="1:65" s="2" customFormat="1" ht="11.25">
      <c r="A181" s="33"/>
      <c r="B181" s="34"/>
      <c r="C181" s="33"/>
      <c r="D181" s="163" t="s">
        <v>151</v>
      </c>
      <c r="E181" s="33"/>
      <c r="F181" s="164" t="s">
        <v>1040</v>
      </c>
      <c r="G181" s="33"/>
      <c r="H181" s="33"/>
      <c r="I181" s="160"/>
      <c r="J181" s="33"/>
      <c r="K181" s="33"/>
      <c r="L181" s="34"/>
      <c r="M181" s="161"/>
      <c r="N181" s="162"/>
      <c r="O181" s="59"/>
      <c r="P181" s="59"/>
      <c r="Q181" s="59"/>
      <c r="R181" s="59"/>
      <c r="S181" s="59"/>
      <c r="T181" s="60"/>
      <c r="U181" s="33"/>
      <c r="V181" s="33"/>
      <c r="W181" s="33"/>
      <c r="X181" s="33"/>
      <c r="Y181" s="33"/>
      <c r="Z181" s="33"/>
      <c r="AA181" s="33"/>
      <c r="AB181" s="33"/>
      <c r="AC181" s="33"/>
      <c r="AD181" s="33"/>
      <c r="AE181" s="33"/>
      <c r="AT181" s="18" t="s">
        <v>151</v>
      </c>
      <c r="AU181" s="18" t="s">
        <v>83</v>
      </c>
    </row>
    <row r="182" spans="1:65" s="13" customFormat="1" ht="11.25">
      <c r="B182" s="166"/>
      <c r="D182" s="158" t="s">
        <v>155</v>
      </c>
      <c r="E182" s="167" t="s">
        <v>1</v>
      </c>
      <c r="F182" s="168" t="s">
        <v>81</v>
      </c>
      <c r="H182" s="169">
        <v>1</v>
      </c>
      <c r="I182" s="170"/>
      <c r="L182" s="166"/>
      <c r="M182" s="171"/>
      <c r="N182" s="172"/>
      <c r="O182" s="172"/>
      <c r="P182" s="172"/>
      <c r="Q182" s="172"/>
      <c r="R182" s="172"/>
      <c r="S182" s="172"/>
      <c r="T182" s="173"/>
      <c r="AT182" s="167" t="s">
        <v>155</v>
      </c>
      <c r="AU182" s="167" t="s">
        <v>83</v>
      </c>
      <c r="AV182" s="13" t="s">
        <v>83</v>
      </c>
      <c r="AW182" s="13" t="s">
        <v>30</v>
      </c>
      <c r="AX182" s="13" t="s">
        <v>81</v>
      </c>
      <c r="AY182" s="167" t="s">
        <v>140</v>
      </c>
    </row>
    <row r="183" spans="1:65" s="2" customFormat="1" ht="24.2" customHeight="1">
      <c r="A183" s="33"/>
      <c r="B183" s="144"/>
      <c r="C183" s="145" t="s">
        <v>362</v>
      </c>
      <c r="D183" s="145" t="s">
        <v>142</v>
      </c>
      <c r="E183" s="146" t="s">
        <v>1041</v>
      </c>
      <c r="F183" s="147" t="s">
        <v>1042</v>
      </c>
      <c r="G183" s="148" t="s">
        <v>393</v>
      </c>
      <c r="H183" s="149">
        <v>1</v>
      </c>
      <c r="I183" s="150"/>
      <c r="J183" s="151">
        <f>ROUND(I183*H183,2)</f>
        <v>0</v>
      </c>
      <c r="K183" s="147" t="s">
        <v>146</v>
      </c>
      <c r="L183" s="34"/>
      <c r="M183" s="152" t="s">
        <v>1</v>
      </c>
      <c r="N183" s="153" t="s">
        <v>38</v>
      </c>
      <c r="O183" s="59"/>
      <c r="P183" s="154">
        <f>O183*H183</f>
        <v>0</v>
      </c>
      <c r="Q183" s="154">
        <v>0</v>
      </c>
      <c r="R183" s="154">
        <f>Q183*H183</f>
        <v>0</v>
      </c>
      <c r="S183" s="154">
        <v>0</v>
      </c>
      <c r="T183" s="155">
        <f>S183*H183</f>
        <v>0</v>
      </c>
      <c r="U183" s="33"/>
      <c r="V183" s="33"/>
      <c r="W183" s="33"/>
      <c r="X183" s="33"/>
      <c r="Y183" s="33"/>
      <c r="Z183" s="33"/>
      <c r="AA183" s="33"/>
      <c r="AB183" s="33"/>
      <c r="AC183" s="33"/>
      <c r="AD183" s="33"/>
      <c r="AE183" s="33"/>
      <c r="AR183" s="156" t="s">
        <v>147</v>
      </c>
      <c r="AT183" s="156" t="s">
        <v>142</v>
      </c>
      <c r="AU183" s="156" t="s">
        <v>83</v>
      </c>
      <c r="AY183" s="18" t="s">
        <v>140</v>
      </c>
      <c r="BE183" s="157">
        <f>IF(N183="základní",J183,0)</f>
        <v>0</v>
      </c>
      <c r="BF183" s="157">
        <f>IF(N183="snížená",J183,0)</f>
        <v>0</v>
      </c>
      <c r="BG183" s="157">
        <f>IF(N183="zákl. přenesená",J183,0)</f>
        <v>0</v>
      </c>
      <c r="BH183" s="157">
        <f>IF(N183="sníž. přenesená",J183,0)</f>
        <v>0</v>
      </c>
      <c r="BI183" s="157">
        <f>IF(N183="nulová",J183,0)</f>
        <v>0</v>
      </c>
      <c r="BJ183" s="18" t="s">
        <v>81</v>
      </c>
      <c r="BK183" s="157">
        <f>ROUND(I183*H183,2)</f>
        <v>0</v>
      </c>
      <c r="BL183" s="18" t="s">
        <v>147</v>
      </c>
      <c r="BM183" s="156" t="s">
        <v>1043</v>
      </c>
    </row>
    <row r="184" spans="1:65" s="2" customFormat="1" ht="29.25">
      <c r="A184" s="33"/>
      <c r="B184" s="34"/>
      <c r="C184" s="33"/>
      <c r="D184" s="158" t="s">
        <v>149</v>
      </c>
      <c r="E184" s="33"/>
      <c r="F184" s="159" t="s">
        <v>1044</v>
      </c>
      <c r="G184" s="33"/>
      <c r="H184" s="33"/>
      <c r="I184" s="160"/>
      <c r="J184" s="33"/>
      <c r="K184" s="33"/>
      <c r="L184" s="34"/>
      <c r="M184" s="161"/>
      <c r="N184" s="162"/>
      <c r="O184" s="59"/>
      <c r="P184" s="59"/>
      <c r="Q184" s="59"/>
      <c r="R184" s="59"/>
      <c r="S184" s="59"/>
      <c r="T184" s="60"/>
      <c r="U184" s="33"/>
      <c r="V184" s="33"/>
      <c r="W184" s="33"/>
      <c r="X184" s="33"/>
      <c r="Y184" s="33"/>
      <c r="Z184" s="33"/>
      <c r="AA184" s="33"/>
      <c r="AB184" s="33"/>
      <c r="AC184" s="33"/>
      <c r="AD184" s="33"/>
      <c r="AE184" s="33"/>
      <c r="AT184" s="18" t="s">
        <v>149</v>
      </c>
      <c r="AU184" s="18" t="s">
        <v>83</v>
      </c>
    </row>
    <row r="185" spans="1:65" s="2" customFormat="1" ht="11.25">
      <c r="A185" s="33"/>
      <c r="B185" s="34"/>
      <c r="C185" s="33"/>
      <c r="D185" s="163" t="s">
        <v>151</v>
      </c>
      <c r="E185" s="33"/>
      <c r="F185" s="164" t="s">
        <v>1045</v>
      </c>
      <c r="G185" s="33"/>
      <c r="H185" s="33"/>
      <c r="I185" s="160"/>
      <c r="J185" s="33"/>
      <c r="K185" s="33"/>
      <c r="L185" s="34"/>
      <c r="M185" s="161"/>
      <c r="N185" s="162"/>
      <c r="O185" s="59"/>
      <c r="P185" s="59"/>
      <c r="Q185" s="59"/>
      <c r="R185" s="59"/>
      <c r="S185" s="59"/>
      <c r="T185" s="60"/>
      <c r="U185" s="33"/>
      <c r="V185" s="33"/>
      <c r="W185" s="33"/>
      <c r="X185" s="33"/>
      <c r="Y185" s="33"/>
      <c r="Z185" s="33"/>
      <c r="AA185" s="33"/>
      <c r="AB185" s="33"/>
      <c r="AC185" s="33"/>
      <c r="AD185" s="33"/>
      <c r="AE185" s="33"/>
      <c r="AT185" s="18" t="s">
        <v>151</v>
      </c>
      <c r="AU185" s="18" t="s">
        <v>83</v>
      </c>
    </row>
    <row r="186" spans="1:65" s="13" customFormat="1" ht="11.25">
      <c r="B186" s="166"/>
      <c r="D186" s="158" t="s">
        <v>155</v>
      </c>
      <c r="E186" s="167" t="s">
        <v>1</v>
      </c>
      <c r="F186" s="168" t="s">
        <v>81</v>
      </c>
      <c r="H186" s="169">
        <v>1</v>
      </c>
      <c r="I186" s="170"/>
      <c r="L186" s="166"/>
      <c r="M186" s="171"/>
      <c r="N186" s="172"/>
      <c r="O186" s="172"/>
      <c r="P186" s="172"/>
      <c r="Q186" s="172"/>
      <c r="R186" s="172"/>
      <c r="S186" s="172"/>
      <c r="T186" s="173"/>
      <c r="AT186" s="167" t="s">
        <v>155</v>
      </c>
      <c r="AU186" s="167" t="s">
        <v>83</v>
      </c>
      <c r="AV186" s="13" t="s">
        <v>83</v>
      </c>
      <c r="AW186" s="13" t="s">
        <v>30</v>
      </c>
      <c r="AX186" s="13" t="s">
        <v>81</v>
      </c>
      <c r="AY186" s="167" t="s">
        <v>140</v>
      </c>
    </row>
    <row r="187" spans="1:65" s="2" customFormat="1" ht="24.2" customHeight="1">
      <c r="A187" s="33"/>
      <c r="B187" s="144"/>
      <c r="C187" s="145" t="s">
        <v>370</v>
      </c>
      <c r="D187" s="145" t="s">
        <v>142</v>
      </c>
      <c r="E187" s="146" t="s">
        <v>1046</v>
      </c>
      <c r="F187" s="147" t="s">
        <v>1047</v>
      </c>
      <c r="G187" s="148" t="s">
        <v>393</v>
      </c>
      <c r="H187" s="149">
        <v>1</v>
      </c>
      <c r="I187" s="150"/>
      <c r="J187" s="151">
        <f>ROUND(I187*H187,2)</f>
        <v>0</v>
      </c>
      <c r="K187" s="147" t="s">
        <v>146</v>
      </c>
      <c r="L187" s="34"/>
      <c r="M187" s="152" t="s">
        <v>1</v>
      </c>
      <c r="N187" s="153" t="s">
        <v>38</v>
      </c>
      <c r="O187" s="59"/>
      <c r="P187" s="154">
        <f>O187*H187</f>
        <v>0</v>
      </c>
      <c r="Q187" s="154">
        <v>0</v>
      </c>
      <c r="R187" s="154">
        <f>Q187*H187</f>
        <v>0</v>
      </c>
      <c r="S187" s="154">
        <v>0</v>
      </c>
      <c r="T187" s="155">
        <f>S187*H187</f>
        <v>0</v>
      </c>
      <c r="U187" s="33"/>
      <c r="V187" s="33"/>
      <c r="W187" s="33"/>
      <c r="X187" s="33"/>
      <c r="Y187" s="33"/>
      <c r="Z187" s="33"/>
      <c r="AA187" s="33"/>
      <c r="AB187" s="33"/>
      <c r="AC187" s="33"/>
      <c r="AD187" s="33"/>
      <c r="AE187" s="33"/>
      <c r="AR187" s="156" t="s">
        <v>147</v>
      </c>
      <c r="AT187" s="156" t="s">
        <v>142</v>
      </c>
      <c r="AU187" s="156" t="s">
        <v>83</v>
      </c>
      <c r="AY187" s="18" t="s">
        <v>140</v>
      </c>
      <c r="BE187" s="157">
        <f>IF(N187="základní",J187,0)</f>
        <v>0</v>
      </c>
      <c r="BF187" s="157">
        <f>IF(N187="snížená",J187,0)</f>
        <v>0</v>
      </c>
      <c r="BG187" s="157">
        <f>IF(N187="zákl. přenesená",J187,0)</f>
        <v>0</v>
      </c>
      <c r="BH187" s="157">
        <f>IF(N187="sníž. přenesená",J187,0)</f>
        <v>0</v>
      </c>
      <c r="BI187" s="157">
        <f>IF(N187="nulová",J187,0)</f>
        <v>0</v>
      </c>
      <c r="BJ187" s="18" t="s">
        <v>81</v>
      </c>
      <c r="BK187" s="157">
        <f>ROUND(I187*H187,2)</f>
        <v>0</v>
      </c>
      <c r="BL187" s="18" t="s">
        <v>147</v>
      </c>
      <c r="BM187" s="156" t="s">
        <v>1048</v>
      </c>
    </row>
    <row r="188" spans="1:65" s="2" customFormat="1" ht="29.25">
      <c r="A188" s="33"/>
      <c r="B188" s="34"/>
      <c r="C188" s="33"/>
      <c r="D188" s="158" t="s">
        <v>149</v>
      </c>
      <c r="E188" s="33"/>
      <c r="F188" s="159" t="s">
        <v>1049</v>
      </c>
      <c r="G188" s="33"/>
      <c r="H188" s="33"/>
      <c r="I188" s="160"/>
      <c r="J188" s="33"/>
      <c r="K188" s="33"/>
      <c r="L188" s="34"/>
      <c r="M188" s="161"/>
      <c r="N188" s="162"/>
      <c r="O188" s="59"/>
      <c r="P188" s="59"/>
      <c r="Q188" s="59"/>
      <c r="R188" s="59"/>
      <c r="S188" s="59"/>
      <c r="T188" s="60"/>
      <c r="U188" s="33"/>
      <c r="V188" s="33"/>
      <c r="W188" s="33"/>
      <c r="X188" s="33"/>
      <c r="Y188" s="33"/>
      <c r="Z188" s="33"/>
      <c r="AA188" s="33"/>
      <c r="AB188" s="33"/>
      <c r="AC188" s="33"/>
      <c r="AD188" s="33"/>
      <c r="AE188" s="33"/>
      <c r="AT188" s="18" t="s">
        <v>149</v>
      </c>
      <c r="AU188" s="18" t="s">
        <v>83</v>
      </c>
    </row>
    <row r="189" spans="1:65" s="2" customFormat="1" ht="11.25">
      <c r="A189" s="33"/>
      <c r="B189" s="34"/>
      <c r="C189" s="33"/>
      <c r="D189" s="163" t="s">
        <v>151</v>
      </c>
      <c r="E189" s="33"/>
      <c r="F189" s="164" t="s">
        <v>1050</v>
      </c>
      <c r="G189" s="33"/>
      <c r="H189" s="33"/>
      <c r="I189" s="160"/>
      <c r="J189" s="33"/>
      <c r="K189" s="33"/>
      <c r="L189" s="34"/>
      <c r="M189" s="161"/>
      <c r="N189" s="162"/>
      <c r="O189" s="59"/>
      <c r="P189" s="59"/>
      <c r="Q189" s="59"/>
      <c r="R189" s="59"/>
      <c r="S189" s="59"/>
      <c r="T189" s="60"/>
      <c r="U189" s="33"/>
      <c r="V189" s="33"/>
      <c r="W189" s="33"/>
      <c r="X189" s="33"/>
      <c r="Y189" s="33"/>
      <c r="Z189" s="33"/>
      <c r="AA189" s="33"/>
      <c r="AB189" s="33"/>
      <c r="AC189" s="33"/>
      <c r="AD189" s="33"/>
      <c r="AE189" s="33"/>
      <c r="AT189" s="18" t="s">
        <v>151</v>
      </c>
      <c r="AU189" s="18" t="s">
        <v>83</v>
      </c>
    </row>
    <row r="190" spans="1:65" s="13" customFormat="1" ht="11.25">
      <c r="B190" s="166"/>
      <c r="D190" s="158" t="s">
        <v>155</v>
      </c>
      <c r="E190" s="167" t="s">
        <v>1</v>
      </c>
      <c r="F190" s="168" t="s">
        <v>81</v>
      </c>
      <c r="H190" s="169">
        <v>1</v>
      </c>
      <c r="I190" s="170"/>
      <c r="L190" s="166"/>
      <c r="M190" s="171"/>
      <c r="N190" s="172"/>
      <c r="O190" s="172"/>
      <c r="P190" s="172"/>
      <c r="Q190" s="172"/>
      <c r="R190" s="172"/>
      <c r="S190" s="172"/>
      <c r="T190" s="173"/>
      <c r="AT190" s="167" t="s">
        <v>155</v>
      </c>
      <c r="AU190" s="167" t="s">
        <v>83</v>
      </c>
      <c r="AV190" s="13" t="s">
        <v>83</v>
      </c>
      <c r="AW190" s="13" t="s">
        <v>30</v>
      </c>
      <c r="AX190" s="13" t="s">
        <v>81</v>
      </c>
      <c r="AY190" s="167" t="s">
        <v>140</v>
      </c>
    </row>
    <row r="191" spans="1:65" s="2" customFormat="1" ht="24.2" customHeight="1">
      <c r="A191" s="33"/>
      <c r="B191" s="144"/>
      <c r="C191" s="145" t="s">
        <v>860</v>
      </c>
      <c r="D191" s="145" t="s">
        <v>142</v>
      </c>
      <c r="E191" s="146" t="s">
        <v>1051</v>
      </c>
      <c r="F191" s="147" t="s">
        <v>1052</v>
      </c>
      <c r="G191" s="148" t="s">
        <v>393</v>
      </c>
      <c r="H191" s="149">
        <v>2</v>
      </c>
      <c r="I191" s="150"/>
      <c r="J191" s="151">
        <f>ROUND(I191*H191,2)</f>
        <v>0</v>
      </c>
      <c r="K191" s="147" t="s">
        <v>146</v>
      </c>
      <c r="L191" s="34"/>
      <c r="M191" s="152" t="s">
        <v>1</v>
      </c>
      <c r="N191" s="153" t="s">
        <v>38</v>
      </c>
      <c r="O191" s="59"/>
      <c r="P191" s="154">
        <f>O191*H191</f>
        <v>0</v>
      </c>
      <c r="Q191" s="154">
        <v>0</v>
      </c>
      <c r="R191" s="154">
        <f>Q191*H191</f>
        <v>0</v>
      </c>
      <c r="S191" s="154">
        <v>0</v>
      </c>
      <c r="T191" s="155">
        <f>S191*H191</f>
        <v>0</v>
      </c>
      <c r="U191" s="33"/>
      <c r="V191" s="33"/>
      <c r="W191" s="33"/>
      <c r="X191" s="33"/>
      <c r="Y191" s="33"/>
      <c r="Z191" s="33"/>
      <c r="AA191" s="33"/>
      <c r="AB191" s="33"/>
      <c r="AC191" s="33"/>
      <c r="AD191" s="33"/>
      <c r="AE191" s="33"/>
      <c r="AR191" s="156" t="s">
        <v>147</v>
      </c>
      <c r="AT191" s="156" t="s">
        <v>142</v>
      </c>
      <c r="AU191" s="156" t="s">
        <v>83</v>
      </c>
      <c r="AY191" s="18" t="s">
        <v>140</v>
      </c>
      <c r="BE191" s="157">
        <f>IF(N191="základní",J191,0)</f>
        <v>0</v>
      </c>
      <c r="BF191" s="157">
        <f>IF(N191="snížená",J191,0)</f>
        <v>0</v>
      </c>
      <c r="BG191" s="157">
        <f>IF(N191="zákl. přenesená",J191,0)</f>
        <v>0</v>
      </c>
      <c r="BH191" s="157">
        <f>IF(N191="sníž. přenesená",J191,0)</f>
        <v>0</v>
      </c>
      <c r="BI191" s="157">
        <f>IF(N191="nulová",J191,0)</f>
        <v>0</v>
      </c>
      <c r="BJ191" s="18" t="s">
        <v>81</v>
      </c>
      <c r="BK191" s="157">
        <f>ROUND(I191*H191,2)</f>
        <v>0</v>
      </c>
      <c r="BL191" s="18" t="s">
        <v>147</v>
      </c>
      <c r="BM191" s="156" t="s">
        <v>1053</v>
      </c>
    </row>
    <row r="192" spans="1:65" s="2" customFormat="1" ht="29.25">
      <c r="A192" s="33"/>
      <c r="B192" s="34"/>
      <c r="C192" s="33"/>
      <c r="D192" s="158" t="s">
        <v>149</v>
      </c>
      <c r="E192" s="33"/>
      <c r="F192" s="159" t="s">
        <v>1054</v>
      </c>
      <c r="G192" s="33"/>
      <c r="H192" s="33"/>
      <c r="I192" s="160"/>
      <c r="J192" s="33"/>
      <c r="K192" s="33"/>
      <c r="L192" s="34"/>
      <c r="M192" s="161"/>
      <c r="N192" s="162"/>
      <c r="O192" s="59"/>
      <c r="P192" s="59"/>
      <c r="Q192" s="59"/>
      <c r="R192" s="59"/>
      <c r="S192" s="59"/>
      <c r="T192" s="60"/>
      <c r="U192" s="33"/>
      <c r="V192" s="33"/>
      <c r="W192" s="33"/>
      <c r="X192" s="33"/>
      <c r="Y192" s="33"/>
      <c r="Z192" s="33"/>
      <c r="AA192" s="33"/>
      <c r="AB192" s="33"/>
      <c r="AC192" s="33"/>
      <c r="AD192" s="33"/>
      <c r="AE192" s="33"/>
      <c r="AT192" s="18" t="s">
        <v>149</v>
      </c>
      <c r="AU192" s="18" t="s">
        <v>83</v>
      </c>
    </row>
    <row r="193" spans="1:65" s="2" customFormat="1" ht="11.25">
      <c r="A193" s="33"/>
      <c r="B193" s="34"/>
      <c r="C193" s="33"/>
      <c r="D193" s="163" t="s">
        <v>151</v>
      </c>
      <c r="E193" s="33"/>
      <c r="F193" s="164" t="s">
        <v>1055</v>
      </c>
      <c r="G193" s="33"/>
      <c r="H193" s="33"/>
      <c r="I193" s="160"/>
      <c r="J193" s="33"/>
      <c r="K193" s="33"/>
      <c r="L193" s="34"/>
      <c r="M193" s="161"/>
      <c r="N193" s="162"/>
      <c r="O193" s="59"/>
      <c r="P193" s="59"/>
      <c r="Q193" s="59"/>
      <c r="R193" s="59"/>
      <c r="S193" s="59"/>
      <c r="T193" s="60"/>
      <c r="U193" s="33"/>
      <c r="V193" s="33"/>
      <c r="W193" s="33"/>
      <c r="X193" s="33"/>
      <c r="Y193" s="33"/>
      <c r="Z193" s="33"/>
      <c r="AA193" s="33"/>
      <c r="AB193" s="33"/>
      <c r="AC193" s="33"/>
      <c r="AD193" s="33"/>
      <c r="AE193" s="33"/>
      <c r="AT193" s="18" t="s">
        <v>151</v>
      </c>
      <c r="AU193" s="18" t="s">
        <v>83</v>
      </c>
    </row>
    <row r="194" spans="1:65" s="13" customFormat="1" ht="11.25">
      <c r="B194" s="166"/>
      <c r="D194" s="158" t="s">
        <v>155</v>
      </c>
      <c r="E194" s="167" t="s">
        <v>1</v>
      </c>
      <c r="F194" s="168" t="s">
        <v>83</v>
      </c>
      <c r="H194" s="169">
        <v>2</v>
      </c>
      <c r="I194" s="170"/>
      <c r="L194" s="166"/>
      <c r="M194" s="171"/>
      <c r="N194" s="172"/>
      <c r="O194" s="172"/>
      <c r="P194" s="172"/>
      <c r="Q194" s="172"/>
      <c r="R194" s="172"/>
      <c r="S194" s="172"/>
      <c r="T194" s="173"/>
      <c r="AT194" s="167" t="s">
        <v>155</v>
      </c>
      <c r="AU194" s="167" t="s">
        <v>83</v>
      </c>
      <c r="AV194" s="13" t="s">
        <v>83</v>
      </c>
      <c r="AW194" s="13" t="s">
        <v>30</v>
      </c>
      <c r="AX194" s="13" t="s">
        <v>81</v>
      </c>
      <c r="AY194" s="167" t="s">
        <v>140</v>
      </c>
    </row>
    <row r="195" spans="1:65" s="2" customFormat="1" ht="24.2" customHeight="1">
      <c r="A195" s="33"/>
      <c r="B195" s="144"/>
      <c r="C195" s="145" t="s">
        <v>704</v>
      </c>
      <c r="D195" s="145" t="s">
        <v>142</v>
      </c>
      <c r="E195" s="146" t="s">
        <v>1056</v>
      </c>
      <c r="F195" s="147" t="s">
        <v>1057</v>
      </c>
      <c r="G195" s="148" t="s">
        <v>393</v>
      </c>
      <c r="H195" s="149">
        <v>1</v>
      </c>
      <c r="I195" s="150"/>
      <c r="J195" s="151">
        <f>ROUND(I195*H195,2)</f>
        <v>0</v>
      </c>
      <c r="K195" s="147" t="s">
        <v>146</v>
      </c>
      <c r="L195" s="34"/>
      <c r="M195" s="152" t="s">
        <v>1</v>
      </c>
      <c r="N195" s="153" t="s">
        <v>38</v>
      </c>
      <c r="O195" s="59"/>
      <c r="P195" s="154">
        <f>O195*H195</f>
        <v>0</v>
      </c>
      <c r="Q195" s="154">
        <v>0</v>
      </c>
      <c r="R195" s="154">
        <f>Q195*H195</f>
        <v>0</v>
      </c>
      <c r="S195" s="154">
        <v>0</v>
      </c>
      <c r="T195" s="155">
        <f>S195*H195</f>
        <v>0</v>
      </c>
      <c r="U195" s="33"/>
      <c r="V195" s="33"/>
      <c r="W195" s="33"/>
      <c r="X195" s="33"/>
      <c r="Y195" s="33"/>
      <c r="Z195" s="33"/>
      <c r="AA195" s="33"/>
      <c r="AB195" s="33"/>
      <c r="AC195" s="33"/>
      <c r="AD195" s="33"/>
      <c r="AE195" s="33"/>
      <c r="AR195" s="156" t="s">
        <v>147</v>
      </c>
      <c r="AT195" s="156" t="s">
        <v>142</v>
      </c>
      <c r="AU195" s="156" t="s">
        <v>83</v>
      </c>
      <c r="AY195" s="18" t="s">
        <v>140</v>
      </c>
      <c r="BE195" s="157">
        <f>IF(N195="základní",J195,0)</f>
        <v>0</v>
      </c>
      <c r="BF195" s="157">
        <f>IF(N195="snížená",J195,0)</f>
        <v>0</v>
      </c>
      <c r="BG195" s="157">
        <f>IF(N195="zákl. přenesená",J195,0)</f>
        <v>0</v>
      </c>
      <c r="BH195" s="157">
        <f>IF(N195="sníž. přenesená",J195,0)</f>
        <v>0</v>
      </c>
      <c r="BI195" s="157">
        <f>IF(N195="nulová",J195,0)</f>
        <v>0</v>
      </c>
      <c r="BJ195" s="18" t="s">
        <v>81</v>
      </c>
      <c r="BK195" s="157">
        <f>ROUND(I195*H195,2)</f>
        <v>0</v>
      </c>
      <c r="BL195" s="18" t="s">
        <v>147</v>
      </c>
      <c r="BM195" s="156" t="s">
        <v>1058</v>
      </c>
    </row>
    <row r="196" spans="1:65" s="2" customFormat="1" ht="29.25">
      <c r="A196" s="33"/>
      <c r="B196" s="34"/>
      <c r="C196" s="33"/>
      <c r="D196" s="158" t="s">
        <v>149</v>
      </c>
      <c r="E196" s="33"/>
      <c r="F196" s="159" t="s">
        <v>1059</v>
      </c>
      <c r="G196" s="33"/>
      <c r="H196" s="33"/>
      <c r="I196" s="160"/>
      <c r="J196" s="33"/>
      <c r="K196" s="33"/>
      <c r="L196" s="34"/>
      <c r="M196" s="161"/>
      <c r="N196" s="162"/>
      <c r="O196" s="59"/>
      <c r="P196" s="59"/>
      <c r="Q196" s="59"/>
      <c r="R196" s="59"/>
      <c r="S196" s="59"/>
      <c r="T196" s="60"/>
      <c r="U196" s="33"/>
      <c r="V196" s="33"/>
      <c r="W196" s="33"/>
      <c r="X196" s="33"/>
      <c r="Y196" s="33"/>
      <c r="Z196" s="33"/>
      <c r="AA196" s="33"/>
      <c r="AB196" s="33"/>
      <c r="AC196" s="33"/>
      <c r="AD196" s="33"/>
      <c r="AE196" s="33"/>
      <c r="AT196" s="18" t="s">
        <v>149</v>
      </c>
      <c r="AU196" s="18" t="s">
        <v>83</v>
      </c>
    </row>
    <row r="197" spans="1:65" s="2" customFormat="1" ht="11.25">
      <c r="A197" s="33"/>
      <c r="B197" s="34"/>
      <c r="C197" s="33"/>
      <c r="D197" s="163" t="s">
        <v>151</v>
      </c>
      <c r="E197" s="33"/>
      <c r="F197" s="164" t="s">
        <v>1060</v>
      </c>
      <c r="G197" s="33"/>
      <c r="H197" s="33"/>
      <c r="I197" s="160"/>
      <c r="J197" s="33"/>
      <c r="K197" s="33"/>
      <c r="L197" s="34"/>
      <c r="M197" s="161"/>
      <c r="N197" s="162"/>
      <c r="O197" s="59"/>
      <c r="P197" s="59"/>
      <c r="Q197" s="59"/>
      <c r="R197" s="59"/>
      <c r="S197" s="59"/>
      <c r="T197" s="60"/>
      <c r="U197" s="33"/>
      <c r="V197" s="33"/>
      <c r="W197" s="33"/>
      <c r="X197" s="33"/>
      <c r="Y197" s="33"/>
      <c r="Z197" s="33"/>
      <c r="AA197" s="33"/>
      <c r="AB197" s="33"/>
      <c r="AC197" s="33"/>
      <c r="AD197" s="33"/>
      <c r="AE197" s="33"/>
      <c r="AT197" s="18" t="s">
        <v>151</v>
      </c>
      <c r="AU197" s="18" t="s">
        <v>83</v>
      </c>
    </row>
    <row r="198" spans="1:65" s="13" customFormat="1" ht="11.25">
      <c r="B198" s="166"/>
      <c r="D198" s="158" t="s">
        <v>155</v>
      </c>
      <c r="E198" s="167" t="s">
        <v>1</v>
      </c>
      <c r="F198" s="168" t="s">
        <v>81</v>
      </c>
      <c r="H198" s="169">
        <v>1</v>
      </c>
      <c r="I198" s="170"/>
      <c r="L198" s="166"/>
      <c r="M198" s="171"/>
      <c r="N198" s="172"/>
      <c r="O198" s="172"/>
      <c r="P198" s="172"/>
      <c r="Q198" s="172"/>
      <c r="R198" s="172"/>
      <c r="S198" s="172"/>
      <c r="T198" s="173"/>
      <c r="AT198" s="167" t="s">
        <v>155</v>
      </c>
      <c r="AU198" s="167" t="s">
        <v>83</v>
      </c>
      <c r="AV198" s="13" t="s">
        <v>83</v>
      </c>
      <c r="AW198" s="13" t="s">
        <v>30</v>
      </c>
      <c r="AX198" s="13" t="s">
        <v>81</v>
      </c>
      <c r="AY198" s="167" t="s">
        <v>140</v>
      </c>
    </row>
    <row r="199" spans="1:65" s="2" customFormat="1" ht="24.2" customHeight="1">
      <c r="A199" s="33"/>
      <c r="B199" s="144"/>
      <c r="C199" s="145" t="s">
        <v>383</v>
      </c>
      <c r="D199" s="145" t="s">
        <v>142</v>
      </c>
      <c r="E199" s="146" t="s">
        <v>1061</v>
      </c>
      <c r="F199" s="147" t="s">
        <v>1062</v>
      </c>
      <c r="G199" s="148" t="s">
        <v>393</v>
      </c>
      <c r="H199" s="149">
        <v>1</v>
      </c>
      <c r="I199" s="150"/>
      <c r="J199" s="151">
        <f>ROUND(I199*H199,2)</f>
        <v>0</v>
      </c>
      <c r="K199" s="147" t="s">
        <v>146</v>
      </c>
      <c r="L199" s="34"/>
      <c r="M199" s="152" t="s">
        <v>1</v>
      </c>
      <c r="N199" s="153" t="s">
        <v>38</v>
      </c>
      <c r="O199" s="59"/>
      <c r="P199" s="154">
        <f>O199*H199</f>
        <v>0</v>
      </c>
      <c r="Q199" s="154">
        <v>0</v>
      </c>
      <c r="R199" s="154">
        <f>Q199*H199</f>
        <v>0</v>
      </c>
      <c r="S199" s="154">
        <v>0</v>
      </c>
      <c r="T199" s="155">
        <f>S199*H199</f>
        <v>0</v>
      </c>
      <c r="U199" s="33"/>
      <c r="V199" s="33"/>
      <c r="W199" s="33"/>
      <c r="X199" s="33"/>
      <c r="Y199" s="33"/>
      <c r="Z199" s="33"/>
      <c r="AA199" s="33"/>
      <c r="AB199" s="33"/>
      <c r="AC199" s="33"/>
      <c r="AD199" s="33"/>
      <c r="AE199" s="33"/>
      <c r="AR199" s="156" t="s">
        <v>147</v>
      </c>
      <c r="AT199" s="156" t="s">
        <v>142</v>
      </c>
      <c r="AU199" s="156" t="s">
        <v>83</v>
      </c>
      <c r="AY199" s="18" t="s">
        <v>140</v>
      </c>
      <c r="BE199" s="157">
        <f>IF(N199="základní",J199,0)</f>
        <v>0</v>
      </c>
      <c r="BF199" s="157">
        <f>IF(N199="snížená",J199,0)</f>
        <v>0</v>
      </c>
      <c r="BG199" s="157">
        <f>IF(N199="zákl. přenesená",J199,0)</f>
        <v>0</v>
      </c>
      <c r="BH199" s="157">
        <f>IF(N199="sníž. přenesená",J199,0)</f>
        <v>0</v>
      </c>
      <c r="BI199" s="157">
        <f>IF(N199="nulová",J199,0)</f>
        <v>0</v>
      </c>
      <c r="BJ199" s="18" t="s">
        <v>81</v>
      </c>
      <c r="BK199" s="157">
        <f>ROUND(I199*H199,2)</f>
        <v>0</v>
      </c>
      <c r="BL199" s="18" t="s">
        <v>147</v>
      </c>
      <c r="BM199" s="156" t="s">
        <v>1063</v>
      </c>
    </row>
    <row r="200" spans="1:65" s="2" customFormat="1" ht="29.25">
      <c r="A200" s="33"/>
      <c r="B200" s="34"/>
      <c r="C200" s="33"/>
      <c r="D200" s="158" t="s">
        <v>149</v>
      </c>
      <c r="E200" s="33"/>
      <c r="F200" s="159" t="s">
        <v>1064</v>
      </c>
      <c r="G200" s="33"/>
      <c r="H200" s="33"/>
      <c r="I200" s="160"/>
      <c r="J200" s="33"/>
      <c r="K200" s="33"/>
      <c r="L200" s="34"/>
      <c r="M200" s="161"/>
      <c r="N200" s="162"/>
      <c r="O200" s="59"/>
      <c r="P200" s="59"/>
      <c r="Q200" s="59"/>
      <c r="R200" s="59"/>
      <c r="S200" s="59"/>
      <c r="T200" s="60"/>
      <c r="U200" s="33"/>
      <c r="V200" s="33"/>
      <c r="W200" s="33"/>
      <c r="X200" s="33"/>
      <c r="Y200" s="33"/>
      <c r="Z200" s="33"/>
      <c r="AA200" s="33"/>
      <c r="AB200" s="33"/>
      <c r="AC200" s="33"/>
      <c r="AD200" s="33"/>
      <c r="AE200" s="33"/>
      <c r="AT200" s="18" t="s">
        <v>149</v>
      </c>
      <c r="AU200" s="18" t="s">
        <v>83</v>
      </c>
    </row>
    <row r="201" spans="1:65" s="2" customFormat="1" ht="11.25">
      <c r="A201" s="33"/>
      <c r="B201" s="34"/>
      <c r="C201" s="33"/>
      <c r="D201" s="163" t="s">
        <v>151</v>
      </c>
      <c r="E201" s="33"/>
      <c r="F201" s="164" t="s">
        <v>1065</v>
      </c>
      <c r="G201" s="33"/>
      <c r="H201" s="33"/>
      <c r="I201" s="160"/>
      <c r="J201" s="33"/>
      <c r="K201" s="33"/>
      <c r="L201" s="34"/>
      <c r="M201" s="161"/>
      <c r="N201" s="162"/>
      <c r="O201" s="59"/>
      <c r="P201" s="59"/>
      <c r="Q201" s="59"/>
      <c r="R201" s="59"/>
      <c r="S201" s="59"/>
      <c r="T201" s="60"/>
      <c r="U201" s="33"/>
      <c r="V201" s="33"/>
      <c r="W201" s="33"/>
      <c r="X201" s="33"/>
      <c r="Y201" s="33"/>
      <c r="Z201" s="33"/>
      <c r="AA201" s="33"/>
      <c r="AB201" s="33"/>
      <c r="AC201" s="33"/>
      <c r="AD201" s="33"/>
      <c r="AE201" s="33"/>
      <c r="AT201" s="18" t="s">
        <v>151</v>
      </c>
      <c r="AU201" s="18" t="s">
        <v>83</v>
      </c>
    </row>
    <row r="202" spans="1:65" s="13" customFormat="1" ht="11.25">
      <c r="B202" s="166"/>
      <c r="D202" s="158" t="s">
        <v>155</v>
      </c>
      <c r="E202" s="167" t="s">
        <v>1</v>
      </c>
      <c r="F202" s="168" t="s">
        <v>81</v>
      </c>
      <c r="H202" s="169">
        <v>1</v>
      </c>
      <c r="I202" s="170"/>
      <c r="L202" s="166"/>
      <c r="M202" s="171"/>
      <c r="N202" s="172"/>
      <c r="O202" s="172"/>
      <c r="P202" s="172"/>
      <c r="Q202" s="172"/>
      <c r="R202" s="172"/>
      <c r="S202" s="172"/>
      <c r="T202" s="173"/>
      <c r="AT202" s="167" t="s">
        <v>155</v>
      </c>
      <c r="AU202" s="167" t="s">
        <v>83</v>
      </c>
      <c r="AV202" s="13" t="s">
        <v>83</v>
      </c>
      <c r="AW202" s="13" t="s">
        <v>30</v>
      </c>
      <c r="AX202" s="13" t="s">
        <v>81</v>
      </c>
      <c r="AY202" s="167" t="s">
        <v>140</v>
      </c>
    </row>
    <row r="203" spans="1:65" s="2" customFormat="1" ht="24.2" customHeight="1">
      <c r="A203" s="33"/>
      <c r="B203" s="144"/>
      <c r="C203" s="145" t="s">
        <v>390</v>
      </c>
      <c r="D203" s="145" t="s">
        <v>142</v>
      </c>
      <c r="E203" s="146" t="s">
        <v>1066</v>
      </c>
      <c r="F203" s="147" t="s">
        <v>1067</v>
      </c>
      <c r="G203" s="148" t="s">
        <v>393</v>
      </c>
      <c r="H203" s="149">
        <v>1</v>
      </c>
      <c r="I203" s="150"/>
      <c r="J203" s="151">
        <f>ROUND(I203*H203,2)</f>
        <v>0</v>
      </c>
      <c r="K203" s="147" t="s">
        <v>146</v>
      </c>
      <c r="L203" s="34"/>
      <c r="M203" s="152" t="s">
        <v>1</v>
      </c>
      <c r="N203" s="153" t="s">
        <v>38</v>
      </c>
      <c r="O203" s="59"/>
      <c r="P203" s="154">
        <f>O203*H203</f>
        <v>0</v>
      </c>
      <c r="Q203" s="154">
        <v>0</v>
      </c>
      <c r="R203" s="154">
        <f>Q203*H203</f>
        <v>0</v>
      </c>
      <c r="S203" s="154">
        <v>0</v>
      </c>
      <c r="T203" s="155">
        <f>S203*H203</f>
        <v>0</v>
      </c>
      <c r="U203" s="33"/>
      <c r="V203" s="33"/>
      <c r="W203" s="33"/>
      <c r="X203" s="33"/>
      <c r="Y203" s="33"/>
      <c r="Z203" s="33"/>
      <c r="AA203" s="33"/>
      <c r="AB203" s="33"/>
      <c r="AC203" s="33"/>
      <c r="AD203" s="33"/>
      <c r="AE203" s="33"/>
      <c r="AR203" s="156" t="s">
        <v>147</v>
      </c>
      <c r="AT203" s="156" t="s">
        <v>142</v>
      </c>
      <c r="AU203" s="156" t="s">
        <v>83</v>
      </c>
      <c r="AY203" s="18" t="s">
        <v>140</v>
      </c>
      <c r="BE203" s="157">
        <f>IF(N203="základní",J203,0)</f>
        <v>0</v>
      </c>
      <c r="BF203" s="157">
        <f>IF(N203="snížená",J203,0)</f>
        <v>0</v>
      </c>
      <c r="BG203" s="157">
        <f>IF(N203="zákl. přenesená",J203,0)</f>
        <v>0</v>
      </c>
      <c r="BH203" s="157">
        <f>IF(N203="sníž. přenesená",J203,0)</f>
        <v>0</v>
      </c>
      <c r="BI203" s="157">
        <f>IF(N203="nulová",J203,0)</f>
        <v>0</v>
      </c>
      <c r="BJ203" s="18" t="s">
        <v>81</v>
      </c>
      <c r="BK203" s="157">
        <f>ROUND(I203*H203,2)</f>
        <v>0</v>
      </c>
      <c r="BL203" s="18" t="s">
        <v>147</v>
      </c>
      <c r="BM203" s="156" t="s">
        <v>1068</v>
      </c>
    </row>
    <row r="204" spans="1:65" s="2" customFormat="1" ht="29.25">
      <c r="A204" s="33"/>
      <c r="B204" s="34"/>
      <c r="C204" s="33"/>
      <c r="D204" s="158" t="s">
        <v>149</v>
      </c>
      <c r="E204" s="33"/>
      <c r="F204" s="159" t="s">
        <v>1069</v>
      </c>
      <c r="G204" s="33"/>
      <c r="H204" s="33"/>
      <c r="I204" s="160"/>
      <c r="J204" s="33"/>
      <c r="K204" s="33"/>
      <c r="L204" s="34"/>
      <c r="M204" s="161"/>
      <c r="N204" s="162"/>
      <c r="O204" s="59"/>
      <c r="P204" s="59"/>
      <c r="Q204" s="59"/>
      <c r="R204" s="59"/>
      <c r="S204" s="59"/>
      <c r="T204" s="60"/>
      <c r="U204" s="33"/>
      <c r="V204" s="33"/>
      <c r="W204" s="33"/>
      <c r="X204" s="33"/>
      <c r="Y204" s="33"/>
      <c r="Z204" s="33"/>
      <c r="AA204" s="33"/>
      <c r="AB204" s="33"/>
      <c r="AC204" s="33"/>
      <c r="AD204" s="33"/>
      <c r="AE204" s="33"/>
      <c r="AT204" s="18" t="s">
        <v>149</v>
      </c>
      <c r="AU204" s="18" t="s">
        <v>83</v>
      </c>
    </row>
    <row r="205" spans="1:65" s="2" customFormat="1" ht="11.25">
      <c r="A205" s="33"/>
      <c r="B205" s="34"/>
      <c r="C205" s="33"/>
      <c r="D205" s="163" t="s">
        <v>151</v>
      </c>
      <c r="E205" s="33"/>
      <c r="F205" s="164" t="s">
        <v>1070</v>
      </c>
      <c r="G205" s="33"/>
      <c r="H205" s="33"/>
      <c r="I205" s="160"/>
      <c r="J205" s="33"/>
      <c r="K205" s="33"/>
      <c r="L205" s="34"/>
      <c r="M205" s="161"/>
      <c r="N205" s="162"/>
      <c r="O205" s="59"/>
      <c r="P205" s="59"/>
      <c r="Q205" s="59"/>
      <c r="R205" s="59"/>
      <c r="S205" s="59"/>
      <c r="T205" s="60"/>
      <c r="U205" s="33"/>
      <c r="V205" s="33"/>
      <c r="W205" s="33"/>
      <c r="X205" s="33"/>
      <c r="Y205" s="33"/>
      <c r="Z205" s="33"/>
      <c r="AA205" s="33"/>
      <c r="AB205" s="33"/>
      <c r="AC205" s="33"/>
      <c r="AD205" s="33"/>
      <c r="AE205" s="33"/>
      <c r="AT205" s="18" t="s">
        <v>151</v>
      </c>
      <c r="AU205" s="18" t="s">
        <v>83</v>
      </c>
    </row>
    <row r="206" spans="1:65" s="13" customFormat="1" ht="11.25">
      <c r="B206" s="166"/>
      <c r="D206" s="158" t="s">
        <v>155</v>
      </c>
      <c r="E206" s="167" t="s">
        <v>1</v>
      </c>
      <c r="F206" s="168" t="s">
        <v>81</v>
      </c>
      <c r="H206" s="169">
        <v>1</v>
      </c>
      <c r="I206" s="170"/>
      <c r="L206" s="166"/>
      <c r="M206" s="171"/>
      <c r="N206" s="172"/>
      <c r="O206" s="172"/>
      <c r="P206" s="172"/>
      <c r="Q206" s="172"/>
      <c r="R206" s="172"/>
      <c r="S206" s="172"/>
      <c r="T206" s="173"/>
      <c r="AT206" s="167" t="s">
        <v>155</v>
      </c>
      <c r="AU206" s="167" t="s">
        <v>83</v>
      </c>
      <c r="AV206" s="13" t="s">
        <v>83</v>
      </c>
      <c r="AW206" s="13" t="s">
        <v>30</v>
      </c>
      <c r="AX206" s="13" t="s">
        <v>81</v>
      </c>
      <c r="AY206" s="167" t="s">
        <v>140</v>
      </c>
    </row>
    <row r="207" spans="1:65" s="2" customFormat="1" ht="24.2" customHeight="1">
      <c r="A207" s="33"/>
      <c r="B207" s="144"/>
      <c r="C207" s="145" t="s">
        <v>868</v>
      </c>
      <c r="D207" s="145" t="s">
        <v>142</v>
      </c>
      <c r="E207" s="146" t="s">
        <v>1071</v>
      </c>
      <c r="F207" s="147" t="s">
        <v>1072</v>
      </c>
      <c r="G207" s="148" t="s">
        <v>393</v>
      </c>
      <c r="H207" s="149">
        <v>2</v>
      </c>
      <c r="I207" s="150"/>
      <c r="J207" s="151">
        <f>ROUND(I207*H207,2)</f>
        <v>0</v>
      </c>
      <c r="K207" s="147" t="s">
        <v>146</v>
      </c>
      <c r="L207" s="34"/>
      <c r="M207" s="152" t="s">
        <v>1</v>
      </c>
      <c r="N207" s="153" t="s">
        <v>38</v>
      </c>
      <c r="O207" s="59"/>
      <c r="P207" s="154">
        <f>O207*H207</f>
        <v>0</v>
      </c>
      <c r="Q207" s="154">
        <v>0</v>
      </c>
      <c r="R207" s="154">
        <f>Q207*H207</f>
        <v>0</v>
      </c>
      <c r="S207" s="154">
        <v>0</v>
      </c>
      <c r="T207" s="155">
        <f>S207*H207</f>
        <v>0</v>
      </c>
      <c r="U207" s="33"/>
      <c r="V207" s="33"/>
      <c r="W207" s="33"/>
      <c r="X207" s="33"/>
      <c r="Y207" s="33"/>
      <c r="Z207" s="33"/>
      <c r="AA207" s="33"/>
      <c r="AB207" s="33"/>
      <c r="AC207" s="33"/>
      <c r="AD207" s="33"/>
      <c r="AE207" s="33"/>
      <c r="AR207" s="156" t="s">
        <v>147</v>
      </c>
      <c r="AT207" s="156" t="s">
        <v>142</v>
      </c>
      <c r="AU207" s="156" t="s">
        <v>83</v>
      </c>
      <c r="AY207" s="18" t="s">
        <v>140</v>
      </c>
      <c r="BE207" s="157">
        <f>IF(N207="základní",J207,0)</f>
        <v>0</v>
      </c>
      <c r="BF207" s="157">
        <f>IF(N207="snížená",J207,0)</f>
        <v>0</v>
      </c>
      <c r="BG207" s="157">
        <f>IF(N207="zákl. přenesená",J207,0)</f>
        <v>0</v>
      </c>
      <c r="BH207" s="157">
        <f>IF(N207="sníž. přenesená",J207,0)</f>
        <v>0</v>
      </c>
      <c r="BI207" s="157">
        <f>IF(N207="nulová",J207,0)</f>
        <v>0</v>
      </c>
      <c r="BJ207" s="18" t="s">
        <v>81</v>
      </c>
      <c r="BK207" s="157">
        <f>ROUND(I207*H207,2)</f>
        <v>0</v>
      </c>
      <c r="BL207" s="18" t="s">
        <v>147</v>
      </c>
      <c r="BM207" s="156" t="s">
        <v>1073</v>
      </c>
    </row>
    <row r="208" spans="1:65" s="2" customFormat="1" ht="29.25">
      <c r="A208" s="33"/>
      <c r="B208" s="34"/>
      <c r="C208" s="33"/>
      <c r="D208" s="158" t="s">
        <v>149</v>
      </c>
      <c r="E208" s="33"/>
      <c r="F208" s="159" t="s">
        <v>1074</v>
      </c>
      <c r="G208" s="33"/>
      <c r="H208" s="33"/>
      <c r="I208" s="160"/>
      <c r="J208" s="33"/>
      <c r="K208" s="33"/>
      <c r="L208" s="34"/>
      <c r="M208" s="161"/>
      <c r="N208" s="162"/>
      <c r="O208" s="59"/>
      <c r="P208" s="59"/>
      <c r="Q208" s="59"/>
      <c r="R208" s="59"/>
      <c r="S208" s="59"/>
      <c r="T208" s="60"/>
      <c r="U208" s="33"/>
      <c r="V208" s="33"/>
      <c r="W208" s="33"/>
      <c r="X208" s="33"/>
      <c r="Y208" s="33"/>
      <c r="Z208" s="33"/>
      <c r="AA208" s="33"/>
      <c r="AB208" s="33"/>
      <c r="AC208" s="33"/>
      <c r="AD208" s="33"/>
      <c r="AE208" s="33"/>
      <c r="AT208" s="18" t="s">
        <v>149</v>
      </c>
      <c r="AU208" s="18" t="s">
        <v>83</v>
      </c>
    </row>
    <row r="209" spans="1:65" s="2" customFormat="1" ht="11.25">
      <c r="A209" s="33"/>
      <c r="B209" s="34"/>
      <c r="C209" s="33"/>
      <c r="D209" s="163" t="s">
        <v>151</v>
      </c>
      <c r="E209" s="33"/>
      <c r="F209" s="164" t="s">
        <v>1075</v>
      </c>
      <c r="G209" s="33"/>
      <c r="H209" s="33"/>
      <c r="I209" s="160"/>
      <c r="J209" s="33"/>
      <c r="K209" s="33"/>
      <c r="L209" s="34"/>
      <c r="M209" s="161"/>
      <c r="N209" s="162"/>
      <c r="O209" s="59"/>
      <c r="P209" s="59"/>
      <c r="Q209" s="59"/>
      <c r="R209" s="59"/>
      <c r="S209" s="59"/>
      <c r="T209" s="60"/>
      <c r="U209" s="33"/>
      <c r="V209" s="33"/>
      <c r="W209" s="33"/>
      <c r="X209" s="33"/>
      <c r="Y209" s="33"/>
      <c r="Z209" s="33"/>
      <c r="AA209" s="33"/>
      <c r="AB209" s="33"/>
      <c r="AC209" s="33"/>
      <c r="AD209" s="33"/>
      <c r="AE209" s="33"/>
      <c r="AT209" s="18" t="s">
        <v>151</v>
      </c>
      <c r="AU209" s="18" t="s">
        <v>83</v>
      </c>
    </row>
    <row r="210" spans="1:65" s="13" customFormat="1" ht="11.25">
      <c r="B210" s="166"/>
      <c r="D210" s="158" t="s">
        <v>155</v>
      </c>
      <c r="E210" s="167" t="s">
        <v>1</v>
      </c>
      <c r="F210" s="168" t="s">
        <v>83</v>
      </c>
      <c r="H210" s="169">
        <v>2</v>
      </c>
      <c r="I210" s="170"/>
      <c r="L210" s="166"/>
      <c r="M210" s="171"/>
      <c r="N210" s="172"/>
      <c r="O210" s="172"/>
      <c r="P210" s="172"/>
      <c r="Q210" s="172"/>
      <c r="R210" s="172"/>
      <c r="S210" s="172"/>
      <c r="T210" s="173"/>
      <c r="AT210" s="167" t="s">
        <v>155</v>
      </c>
      <c r="AU210" s="167" t="s">
        <v>83</v>
      </c>
      <c r="AV210" s="13" t="s">
        <v>83</v>
      </c>
      <c r="AW210" s="13" t="s">
        <v>30</v>
      </c>
      <c r="AX210" s="13" t="s">
        <v>81</v>
      </c>
      <c r="AY210" s="167" t="s">
        <v>140</v>
      </c>
    </row>
    <row r="211" spans="1:65" s="2" customFormat="1" ht="33" customHeight="1">
      <c r="A211" s="33"/>
      <c r="B211" s="144"/>
      <c r="C211" s="145" t="s">
        <v>494</v>
      </c>
      <c r="D211" s="145" t="s">
        <v>142</v>
      </c>
      <c r="E211" s="146" t="s">
        <v>1076</v>
      </c>
      <c r="F211" s="147" t="s">
        <v>1077</v>
      </c>
      <c r="G211" s="148" t="s">
        <v>393</v>
      </c>
      <c r="H211" s="149">
        <v>19</v>
      </c>
      <c r="I211" s="150"/>
      <c r="J211" s="151">
        <f>ROUND(I211*H211,2)</f>
        <v>0</v>
      </c>
      <c r="K211" s="147" t="s">
        <v>146</v>
      </c>
      <c r="L211" s="34"/>
      <c r="M211" s="152" t="s">
        <v>1</v>
      </c>
      <c r="N211" s="153" t="s">
        <v>38</v>
      </c>
      <c r="O211" s="59"/>
      <c r="P211" s="154">
        <f>O211*H211</f>
        <v>0</v>
      </c>
      <c r="Q211" s="154">
        <v>0</v>
      </c>
      <c r="R211" s="154">
        <f>Q211*H211</f>
        <v>0</v>
      </c>
      <c r="S211" s="154">
        <v>0</v>
      </c>
      <c r="T211" s="155">
        <f>S211*H211</f>
        <v>0</v>
      </c>
      <c r="U211" s="33"/>
      <c r="V211" s="33"/>
      <c r="W211" s="33"/>
      <c r="X211" s="33"/>
      <c r="Y211" s="33"/>
      <c r="Z211" s="33"/>
      <c r="AA211" s="33"/>
      <c r="AB211" s="33"/>
      <c r="AC211" s="33"/>
      <c r="AD211" s="33"/>
      <c r="AE211" s="33"/>
      <c r="AR211" s="156" t="s">
        <v>147</v>
      </c>
      <c r="AT211" s="156" t="s">
        <v>142</v>
      </c>
      <c r="AU211" s="156" t="s">
        <v>83</v>
      </c>
      <c r="AY211" s="18" t="s">
        <v>140</v>
      </c>
      <c r="BE211" s="157">
        <f>IF(N211="základní",J211,0)</f>
        <v>0</v>
      </c>
      <c r="BF211" s="157">
        <f>IF(N211="snížená",J211,0)</f>
        <v>0</v>
      </c>
      <c r="BG211" s="157">
        <f>IF(N211="zákl. přenesená",J211,0)</f>
        <v>0</v>
      </c>
      <c r="BH211" s="157">
        <f>IF(N211="sníž. přenesená",J211,0)</f>
        <v>0</v>
      </c>
      <c r="BI211" s="157">
        <f>IF(N211="nulová",J211,0)</f>
        <v>0</v>
      </c>
      <c r="BJ211" s="18" t="s">
        <v>81</v>
      </c>
      <c r="BK211" s="157">
        <f>ROUND(I211*H211,2)</f>
        <v>0</v>
      </c>
      <c r="BL211" s="18" t="s">
        <v>147</v>
      </c>
      <c r="BM211" s="156" t="s">
        <v>1078</v>
      </c>
    </row>
    <row r="212" spans="1:65" s="2" customFormat="1" ht="39">
      <c r="A212" s="33"/>
      <c r="B212" s="34"/>
      <c r="C212" s="33"/>
      <c r="D212" s="158" t="s">
        <v>149</v>
      </c>
      <c r="E212" s="33"/>
      <c r="F212" s="159" t="s">
        <v>1079</v>
      </c>
      <c r="G212" s="33"/>
      <c r="H212" s="33"/>
      <c r="I212" s="160"/>
      <c r="J212" s="33"/>
      <c r="K212" s="33"/>
      <c r="L212" s="34"/>
      <c r="M212" s="161"/>
      <c r="N212" s="162"/>
      <c r="O212" s="59"/>
      <c r="P212" s="59"/>
      <c r="Q212" s="59"/>
      <c r="R212" s="59"/>
      <c r="S212" s="59"/>
      <c r="T212" s="60"/>
      <c r="U212" s="33"/>
      <c r="V212" s="33"/>
      <c r="W212" s="33"/>
      <c r="X212" s="33"/>
      <c r="Y212" s="33"/>
      <c r="Z212" s="33"/>
      <c r="AA212" s="33"/>
      <c r="AB212" s="33"/>
      <c r="AC212" s="33"/>
      <c r="AD212" s="33"/>
      <c r="AE212" s="33"/>
      <c r="AT212" s="18" t="s">
        <v>149</v>
      </c>
      <c r="AU212" s="18" t="s">
        <v>83</v>
      </c>
    </row>
    <row r="213" spans="1:65" s="2" customFormat="1" ht="11.25">
      <c r="A213" s="33"/>
      <c r="B213" s="34"/>
      <c r="C213" s="33"/>
      <c r="D213" s="163" t="s">
        <v>151</v>
      </c>
      <c r="E213" s="33"/>
      <c r="F213" s="164" t="s">
        <v>1080</v>
      </c>
      <c r="G213" s="33"/>
      <c r="H213" s="33"/>
      <c r="I213" s="160"/>
      <c r="J213" s="33"/>
      <c r="K213" s="33"/>
      <c r="L213" s="34"/>
      <c r="M213" s="161"/>
      <c r="N213" s="162"/>
      <c r="O213" s="59"/>
      <c r="P213" s="59"/>
      <c r="Q213" s="59"/>
      <c r="R213" s="59"/>
      <c r="S213" s="59"/>
      <c r="T213" s="60"/>
      <c r="U213" s="33"/>
      <c r="V213" s="33"/>
      <c r="W213" s="33"/>
      <c r="X213" s="33"/>
      <c r="Y213" s="33"/>
      <c r="Z213" s="33"/>
      <c r="AA213" s="33"/>
      <c r="AB213" s="33"/>
      <c r="AC213" s="33"/>
      <c r="AD213" s="33"/>
      <c r="AE213" s="33"/>
      <c r="AT213" s="18" t="s">
        <v>151</v>
      </c>
      <c r="AU213" s="18" t="s">
        <v>83</v>
      </c>
    </row>
    <row r="214" spans="1:65" s="13" customFormat="1" ht="11.25">
      <c r="B214" s="166"/>
      <c r="D214" s="158" t="s">
        <v>155</v>
      </c>
      <c r="E214" s="167" t="s">
        <v>1</v>
      </c>
      <c r="F214" s="168" t="s">
        <v>1081</v>
      </c>
      <c r="H214" s="169">
        <v>19</v>
      </c>
      <c r="I214" s="170"/>
      <c r="L214" s="166"/>
      <c r="M214" s="171"/>
      <c r="N214" s="172"/>
      <c r="O214" s="172"/>
      <c r="P214" s="172"/>
      <c r="Q214" s="172"/>
      <c r="R214" s="172"/>
      <c r="S214" s="172"/>
      <c r="T214" s="173"/>
      <c r="AT214" s="167" t="s">
        <v>155</v>
      </c>
      <c r="AU214" s="167" t="s">
        <v>83</v>
      </c>
      <c r="AV214" s="13" t="s">
        <v>83</v>
      </c>
      <c r="AW214" s="13" t="s">
        <v>30</v>
      </c>
      <c r="AX214" s="13" t="s">
        <v>81</v>
      </c>
      <c r="AY214" s="167" t="s">
        <v>140</v>
      </c>
    </row>
    <row r="215" spans="1:65" s="2" customFormat="1" ht="33" customHeight="1">
      <c r="A215" s="33"/>
      <c r="B215" s="144"/>
      <c r="C215" s="145" t="s">
        <v>502</v>
      </c>
      <c r="D215" s="145" t="s">
        <v>142</v>
      </c>
      <c r="E215" s="146" t="s">
        <v>1082</v>
      </c>
      <c r="F215" s="147" t="s">
        <v>1083</v>
      </c>
      <c r="G215" s="148" t="s">
        <v>393</v>
      </c>
      <c r="H215" s="149">
        <v>19</v>
      </c>
      <c r="I215" s="150"/>
      <c r="J215" s="151">
        <f>ROUND(I215*H215,2)</f>
        <v>0</v>
      </c>
      <c r="K215" s="147" t="s">
        <v>146</v>
      </c>
      <c r="L215" s="34"/>
      <c r="M215" s="152" t="s">
        <v>1</v>
      </c>
      <c r="N215" s="153" t="s">
        <v>38</v>
      </c>
      <c r="O215" s="59"/>
      <c r="P215" s="154">
        <f>O215*H215</f>
        <v>0</v>
      </c>
      <c r="Q215" s="154">
        <v>0</v>
      </c>
      <c r="R215" s="154">
        <f>Q215*H215</f>
        <v>0</v>
      </c>
      <c r="S215" s="154">
        <v>0</v>
      </c>
      <c r="T215" s="155">
        <f>S215*H215</f>
        <v>0</v>
      </c>
      <c r="U215" s="33"/>
      <c r="V215" s="33"/>
      <c r="W215" s="33"/>
      <c r="X215" s="33"/>
      <c r="Y215" s="33"/>
      <c r="Z215" s="33"/>
      <c r="AA215" s="33"/>
      <c r="AB215" s="33"/>
      <c r="AC215" s="33"/>
      <c r="AD215" s="33"/>
      <c r="AE215" s="33"/>
      <c r="AR215" s="156" t="s">
        <v>147</v>
      </c>
      <c r="AT215" s="156" t="s">
        <v>142</v>
      </c>
      <c r="AU215" s="156" t="s">
        <v>83</v>
      </c>
      <c r="AY215" s="18" t="s">
        <v>140</v>
      </c>
      <c r="BE215" s="157">
        <f>IF(N215="základní",J215,0)</f>
        <v>0</v>
      </c>
      <c r="BF215" s="157">
        <f>IF(N215="snížená",J215,0)</f>
        <v>0</v>
      </c>
      <c r="BG215" s="157">
        <f>IF(N215="zákl. přenesená",J215,0)</f>
        <v>0</v>
      </c>
      <c r="BH215" s="157">
        <f>IF(N215="sníž. přenesená",J215,0)</f>
        <v>0</v>
      </c>
      <c r="BI215" s="157">
        <f>IF(N215="nulová",J215,0)</f>
        <v>0</v>
      </c>
      <c r="BJ215" s="18" t="s">
        <v>81</v>
      </c>
      <c r="BK215" s="157">
        <f>ROUND(I215*H215,2)</f>
        <v>0</v>
      </c>
      <c r="BL215" s="18" t="s">
        <v>147</v>
      </c>
      <c r="BM215" s="156" t="s">
        <v>1084</v>
      </c>
    </row>
    <row r="216" spans="1:65" s="2" customFormat="1" ht="39">
      <c r="A216" s="33"/>
      <c r="B216" s="34"/>
      <c r="C216" s="33"/>
      <c r="D216" s="158" t="s">
        <v>149</v>
      </c>
      <c r="E216" s="33"/>
      <c r="F216" s="159" t="s">
        <v>1085</v>
      </c>
      <c r="G216" s="33"/>
      <c r="H216" s="33"/>
      <c r="I216" s="160"/>
      <c r="J216" s="33"/>
      <c r="K216" s="33"/>
      <c r="L216" s="34"/>
      <c r="M216" s="161"/>
      <c r="N216" s="162"/>
      <c r="O216" s="59"/>
      <c r="P216" s="59"/>
      <c r="Q216" s="59"/>
      <c r="R216" s="59"/>
      <c r="S216" s="59"/>
      <c r="T216" s="60"/>
      <c r="U216" s="33"/>
      <c r="V216" s="33"/>
      <c r="W216" s="33"/>
      <c r="X216" s="33"/>
      <c r="Y216" s="33"/>
      <c r="Z216" s="33"/>
      <c r="AA216" s="33"/>
      <c r="AB216" s="33"/>
      <c r="AC216" s="33"/>
      <c r="AD216" s="33"/>
      <c r="AE216" s="33"/>
      <c r="AT216" s="18" t="s">
        <v>149</v>
      </c>
      <c r="AU216" s="18" t="s">
        <v>83</v>
      </c>
    </row>
    <row r="217" spans="1:65" s="2" customFormat="1" ht="11.25">
      <c r="A217" s="33"/>
      <c r="B217" s="34"/>
      <c r="C217" s="33"/>
      <c r="D217" s="163" t="s">
        <v>151</v>
      </c>
      <c r="E217" s="33"/>
      <c r="F217" s="164" t="s">
        <v>1086</v>
      </c>
      <c r="G217" s="33"/>
      <c r="H217" s="33"/>
      <c r="I217" s="160"/>
      <c r="J217" s="33"/>
      <c r="K217" s="33"/>
      <c r="L217" s="34"/>
      <c r="M217" s="161"/>
      <c r="N217" s="162"/>
      <c r="O217" s="59"/>
      <c r="P217" s="59"/>
      <c r="Q217" s="59"/>
      <c r="R217" s="59"/>
      <c r="S217" s="59"/>
      <c r="T217" s="60"/>
      <c r="U217" s="33"/>
      <c r="V217" s="33"/>
      <c r="W217" s="33"/>
      <c r="X217" s="33"/>
      <c r="Y217" s="33"/>
      <c r="Z217" s="33"/>
      <c r="AA217" s="33"/>
      <c r="AB217" s="33"/>
      <c r="AC217" s="33"/>
      <c r="AD217" s="33"/>
      <c r="AE217" s="33"/>
      <c r="AT217" s="18" t="s">
        <v>151</v>
      </c>
      <c r="AU217" s="18" t="s">
        <v>83</v>
      </c>
    </row>
    <row r="218" spans="1:65" s="13" customFormat="1" ht="11.25">
      <c r="B218" s="166"/>
      <c r="D218" s="158" t="s">
        <v>155</v>
      </c>
      <c r="E218" s="167" t="s">
        <v>1</v>
      </c>
      <c r="F218" s="168" t="s">
        <v>1081</v>
      </c>
      <c r="H218" s="169">
        <v>19</v>
      </c>
      <c r="I218" s="170"/>
      <c r="L218" s="166"/>
      <c r="M218" s="171"/>
      <c r="N218" s="172"/>
      <c r="O218" s="172"/>
      <c r="P218" s="172"/>
      <c r="Q218" s="172"/>
      <c r="R218" s="172"/>
      <c r="S218" s="172"/>
      <c r="T218" s="173"/>
      <c r="AT218" s="167" t="s">
        <v>155</v>
      </c>
      <c r="AU218" s="167" t="s">
        <v>83</v>
      </c>
      <c r="AV218" s="13" t="s">
        <v>83</v>
      </c>
      <c r="AW218" s="13" t="s">
        <v>30</v>
      </c>
      <c r="AX218" s="13" t="s">
        <v>81</v>
      </c>
      <c r="AY218" s="167" t="s">
        <v>140</v>
      </c>
    </row>
    <row r="219" spans="1:65" s="2" customFormat="1" ht="33" customHeight="1">
      <c r="A219" s="33"/>
      <c r="B219" s="144"/>
      <c r="C219" s="145" t="s">
        <v>532</v>
      </c>
      <c r="D219" s="145" t="s">
        <v>142</v>
      </c>
      <c r="E219" s="146" t="s">
        <v>1087</v>
      </c>
      <c r="F219" s="147" t="s">
        <v>1088</v>
      </c>
      <c r="G219" s="148" t="s">
        <v>393</v>
      </c>
      <c r="H219" s="149">
        <v>19</v>
      </c>
      <c r="I219" s="150"/>
      <c r="J219" s="151">
        <f>ROUND(I219*H219,2)</f>
        <v>0</v>
      </c>
      <c r="K219" s="147" t="s">
        <v>146</v>
      </c>
      <c r="L219" s="34"/>
      <c r="M219" s="152" t="s">
        <v>1</v>
      </c>
      <c r="N219" s="153" t="s">
        <v>38</v>
      </c>
      <c r="O219" s="59"/>
      <c r="P219" s="154">
        <f>O219*H219</f>
        <v>0</v>
      </c>
      <c r="Q219" s="154">
        <v>0</v>
      </c>
      <c r="R219" s="154">
        <f>Q219*H219</f>
        <v>0</v>
      </c>
      <c r="S219" s="154">
        <v>0</v>
      </c>
      <c r="T219" s="155">
        <f>S219*H219</f>
        <v>0</v>
      </c>
      <c r="U219" s="33"/>
      <c r="V219" s="33"/>
      <c r="W219" s="33"/>
      <c r="X219" s="33"/>
      <c r="Y219" s="33"/>
      <c r="Z219" s="33"/>
      <c r="AA219" s="33"/>
      <c r="AB219" s="33"/>
      <c r="AC219" s="33"/>
      <c r="AD219" s="33"/>
      <c r="AE219" s="33"/>
      <c r="AR219" s="156" t="s">
        <v>147</v>
      </c>
      <c r="AT219" s="156" t="s">
        <v>142</v>
      </c>
      <c r="AU219" s="156" t="s">
        <v>83</v>
      </c>
      <c r="AY219" s="18" t="s">
        <v>140</v>
      </c>
      <c r="BE219" s="157">
        <f>IF(N219="základní",J219,0)</f>
        <v>0</v>
      </c>
      <c r="BF219" s="157">
        <f>IF(N219="snížená",J219,0)</f>
        <v>0</v>
      </c>
      <c r="BG219" s="157">
        <f>IF(N219="zákl. přenesená",J219,0)</f>
        <v>0</v>
      </c>
      <c r="BH219" s="157">
        <f>IF(N219="sníž. přenesená",J219,0)</f>
        <v>0</v>
      </c>
      <c r="BI219" s="157">
        <f>IF(N219="nulová",J219,0)</f>
        <v>0</v>
      </c>
      <c r="BJ219" s="18" t="s">
        <v>81</v>
      </c>
      <c r="BK219" s="157">
        <f>ROUND(I219*H219,2)</f>
        <v>0</v>
      </c>
      <c r="BL219" s="18" t="s">
        <v>147</v>
      </c>
      <c r="BM219" s="156" t="s">
        <v>1089</v>
      </c>
    </row>
    <row r="220" spans="1:65" s="2" customFormat="1" ht="39">
      <c r="A220" s="33"/>
      <c r="B220" s="34"/>
      <c r="C220" s="33"/>
      <c r="D220" s="158" t="s">
        <v>149</v>
      </c>
      <c r="E220" s="33"/>
      <c r="F220" s="159" t="s">
        <v>1090</v>
      </c>
      <c r="G220" s="33"/>
      <c r="H220" s="33"/>
      <c r="I220" s="160"/>
      <c r="J220" s="33"/>
      <c r="K220" s="33"/>
      <c r="L220" s="34"/>
      <c r="M220" s="161"/>
      <c r="N220" s="162"/>
      <c r="O220" s="59"/>
      <c r="P220" s="59"/>
      <c r="Q220" s="59"/>
      <c r="R220" s="59"/>
      <c r="S220" s="59"/>
      <c r="T220" s="60"/>
      <c r="U220" s="33"/>
      <c r="V220" s="33"/>
      <c r="W220" s="33"/>
      <c r="X220" s="33"/>
      <c r="Y220" s="33"/>
      <c r="Z220" s="33"/>
      <c r="AA220" s="33"/>
      <c r="AB220" s="33"/>
      <c r="AC220" s="33"/>
      <c r="AD220" s="33"/>
      <c r="AE220" s="33"/>
      <c r="AT220" s="18" t="s">
        <v>149</v>
      </c>
      <c r="AU220" s="18" t="s">
        <v>83</v>
      </c>
    </row>
    <row r="221" spans="1:65" s="2" customFormat="1" ht="11.25">
      <c r="A221" s="33"/>
      <c r="B221" s="34"/>
      <c r="C221" s="33"/>
      <c r="D221" s="163" t="s">
        <v>151</v>
      </c>
      <c r="E221" s="33"/>
      <c r="F221" s="164" t="s">
        <v>1091</v>
      </c>
      <c r="G221" s="33"/>
      <c r="H221" s="33"/>
      <c r="I221" s="160"/>
      <c r="J221" s="33"/>
      <c r="K221" s="33"/>
      <c r="L221" s="34"/>
      <c r="M221" s="161"/>
      <c r="N221" s="162"/>
      <c r="O221" s="59"/>
      <c r="P221" s="59"/>
      <c r="Q221" s="59"/>
      <c r="R221" s="59"/>
      <c r="S221" s="59"/>
      <c r="T221" s="60"/>
      <c r="U221" s="33"/>
      <c r="V221" s="33"/>
      <c r="W221" s="33"/>
      <c r="X221" s="33"/>
      <c r="Y221" s="33"/>
      <c r="Z221" s="33"/>
      <c r="AA221" s="33"/>
      <c r="AB221" s="33"/>
      <c r="AC221" s="33"/>
      <c r="AD221" s="33"/>
      <c r="AE221" s="33"/>
      <c r="AT221" s="18" t="s">
        <v>151</v>
      </c>
      <c r="AU221" s="18" t="s">
        <v>83</v>
      </c>
    </row>
    <row r="222" spans="1:65" s="13" customFormat="1" ht="11.25">
      <c r="B222" s="166"/>
      <c r="D222" s="158" t="s">
        <v>155</v>
      </c>
      <c r="E222" s="167" t="s">
        <v>1</v>
      </c>
      <c r="F222" s="168" t="s">
        <v>1081</v>
      </c>
      <c r="H222" s="169">
        <v>19</v>
      </c>
      <c r="I222" s="170"/>
      <c r="L222" s="166"/>
      <c r="M222" s="171"/>
      <c r="N222" s="172"/>
      <c r="O222" s="172"/>
      <c r="P222" s="172"/>
      <c r="Q222" s="172"/>
      <c r="R222" s="172"/>
      <c r="S222" s="172"/>
      <c r="T222" s="173"/>
      <c r="AT222" s="167" t="s">
        <v>155</v>
      </c>
      <c r="AU222" s="167" t="s">
        <v>83</v>
      </c>
      <c r="AV222" s="13" t="s">
        <v>83</v>
      </c>
      <c r="AW222" s="13" t="s">
        <v>30</v>
      </c>
      <c r="AX222" s="13" t="s">
        <v>81</v>
      </c>
      <c r="AY222" s="167" t="s">
        <v>140</v>
      </c>
    </row>
    <row r="223" spans="1:65" s="2" customFormat="1" ht="33" customHeight="1">
      <c r="A223" s="33"/>
      <c r="B223" s="144"/>
      <c r="C223" s="145" t="s">
        <v>165</v>
      </c>
      <c r="D223" s="145" t="s">
        <v>142</v>
      </c>
      <c r="E223" s="146" t="s">
        <v>1092</v>
      </c>
      <c r="F223" s="147" t="s">
        <v>1093</v>
      </c>
      <c r="G223" s="148" t="s">
        <v>393</v>
      </c>
      <c r="H223" s="149">
        <v>38</v>
      </c>
      <c r="I223" s="150"/>
      <c r="J223" s="151">
        <f>ROUND(I223*H223,2)</f>
        <v>0</v>
      </c>
      <c r="K223" s="147" t="s">
        <v>146</v>
      </c>
      <c r="L223" s="34"/>
      <c r="M223" s="152" t="s">
        <v>1</v>
      </c>
      <c r="N223" s="153" t="s">
        <v>38</v>
      </c>
      <c r="O223" s="59"/>
      <c r="P223" s="154">
        <f>O223*H223</f>
        <v>0</v>
      </c>
      <c r="Q223" s="154">
        <v>0</v>
      </c>
      <c r="R223" s="154">
        <f>Q223*H223</f>
        <v>0</v>
      </c>
      <c r="S223" s="154">
        <v>0</v>
      </c>
      <c r="T223" s="155">
        <f>S223*H223</f>
        <v>0</v>
      </c>
      <c r="U223" s="33"/>
      <c r="V223" s="33"/>
      <c r="W223" s="33"/>
      <c r="X223" s="33"/>
      <c r="Y223" s="33"/>
      <c r="Z223" s="33"/>
      <c r="AA223" s="33"/>
      <c r="AB223" s="33"/>
      <c r="AC223" s="33"/>
      <c r="AD223" s="33"/>
      <c r="AE223" s="33"/>
      <c r="AR223" s="156" t="s">
        <v>147</v>
      </c>
      <c r="AT223" s="156" t="s">
        <v>142</v>
      </c>
      <c r="AU223" s="156" t="s">
        <v>83</v>
      </c>
      <c r="AY223" s="18" t="s">
        <v>140</v>
      </c>
      <c r="BE223" s="157">
        <f>IF(N223="základní",J223,0)</f>
        <v>0</v>
      </c>
      <c r="BF223" s="157">
        <f>IF(N223="snížená",J223,0)</f>
        <v>0</v>
      </c>
      <c r="BG223" s="157">
        <f>IF(N223="zákl. přenesená",J223,0)</f>
        <v>0</v>
      </c>
      <c r="BH223" s="157">
        <f>IF(N223="sníž. přenesená",J223,0)</f>
        <v>0</v>
      </c>
      <c r="BI223" s="157">
        <f>IF(N223="nulová",J223,0)</f>
        <v>0</v>
      </c>
      <c r="BJ223" s="18" t="s">
        <v>81</v>
      </c>
      <c r="BK223" s="157">
        <f>ROUND(I223*H223,2)</f>
        <v>0</v>
      </c>
      <c r="BL223" s="18" t="s">
        <v>147</v>
      </c>
      <c r="BM223" s="156" t="s">
        <v>1094</v>
      </c>
    </row>
    <row r="224" spans="1:65" s="2" customFormat="1" ht="39">
      <c r="A224" s="33"/>
      <c r="B224" s="34"/>
      <c r="C224" s="33"/>
      <c r="D224" s="158" t="s">
        <v>149</v>
      </c>
      <c r="E224" s="33"/>
      <c r="F224" s="159" t="s">
        <v>1095</v>
      </c>
      <c r="G224" s="33"/>
      <c r="H224" s="33"/>
      <c r="I224" s="160"/>
      <c r="J224" s="33"/>
      <c r="K224" s="33"/>
      <c r="L224" s="34"/>
      <c r="M224" s="161"/>
      <c r="N224" s="162"/>
      <c r="O224" s="59"/>
      <c r="P224" s="59"/>
      <c r="Q224" s="59"/>
      <c r="R224" s="59"/>
      <c r="S224" s="59"/>
      <c r="T224" s="60"/>
      <c r="U224" s="33"/>
      <c r="V224" s="33"/>
      <c r="W224" s="33"/>
      <c r="X224" s="33"/>
      <c r="Y224" s="33"/>
      <c r="Z224" s="33"/>
      <c r="AA224" s="33"/>
      <c r="AB224" s="33"/>
      <c r="AC224" s="33"/>
      <c r="AD224" s="33"/>
      <c r="AE224" s="33"/>
      <c r="AT224" s="18" t="s">
        <v>149</v>
      </c>
      <c r="AU224" s="18" t="s">
        <v>83</v>
      </c>
    </row>
    <row r="225" spans="1:65" s="2" customFormat="1" ht="11.25">
      <c r="A225" s="33"/>
      <c r="B225" s="34"/>
      <c r="C225" s="33"/>
      <c r="D225" s="163" t="s">
        <v>151</v>
      </c>
      <c r="E225" s="33"/>
      <c r="F225" s="164" t="s">
        <v>1096</v>
      </c>
      <c r="G225" s="33"/>
      <c r="H225" s="33"/>
      <c r="I225" s="160"/>
      <c r="J225" s="33"/>
      <c r="K225" s="33"/>
      <c r="L225" s="34"/>
      <c r="M225" s="161"/>
      <c r="N225" s="162"/>
      <c r="O225" s="59"/>
      <c r="P225" s="59"/>
      <c r="Q225" s="59"/>
      <c r="R225" s="59"/>
      <c r="S225" s="59"/>
      <c r="T225" s="60"/>
      <c r="U225" s="33"/>
      <c r="V225" s="33"/>
      <c r="W225" s="33"/>
      <c r="X225" s="33"/>
      <c r="Y225" s="33"/>
      <c r="Z225" s="33"/>
      <c r="AA225" s="33"/>
      <c r="AB225" s="33"/>
      <c r="AC225" s="33"/>
      <c r="AD225" s="33"/>
      <c r="AE225" s="33"/>
      <c r="AT225" s="18" t="s">
        <v>151</v>
      </c>
      <c r="AU225" s="18" t="s">
        <v>83</v>
      </c>
    </row>
    <row r="226" spans="1:65" s="13" customFormat="1" ht="11.25">
      <c r="B226" s="166"/>
      <c r="D226" s="158" t="s">
        <v>155</v>
      </c>
      <c r="E226" s="167" t="s">
        <v>1</v>
      </c>
      <c r="F226" s="168" t="s">
        <v>1097</v>
      </c>
      <c r="H226" s="169">
        <v>38</v>
      </c>
      <c r="I226" s="170"/>
      <c r="L226" s="166"/>
      <c r="M226" s="171"/>
      <c r="N226" s="172"/>
      <c r="O226" s="172"/>
      <c r="P226" s="172"/>
      <c r="Q226" s="172"/>
      <c r="R226" s="172"/>
      <c r="S226" s="172"/>
      <c r="T226" s="173"/>
      <c r="AT226" s="167" t="s">
        <v>155</v>
      </c>
      <c r="AU226" s="167" t="s">
        <v>83</v>
      </c>
      <c r="AV226" s="13" t="s">
        <v>83</v>
      </c>
      <c r="AW226" s="13" t="s">
        <v>30</v>
      </c>
      <c r="AX226" s="13" t="s">
        <v>81</v>
      </c>
      <c r="AY226" s="167" t="s">
        <v>140</v>
      </c>
    </row>
    <row r="227" spans="1:65" s="2" customFormat="1" ht="33" customHeight="1">
      <c r="A227" s="33"/>
      <c r="B227" s="144"/>
      <c r="C227" s="145" t="s">
        <v>340</v>
      </c>
      <c r="D227" s="145" t="s">
        <v>142</v>
      </c>
      <c r="E227" s="146" t="s">
        <v>1098</v>
      </c>
      <c r="F227" s="147" t="s">
        <v>1099</v>
      </c>
      <c r="G227" s="148" t="s">
        <v>393</v>
      </c>
      <c r="H227" s="149">
        <v>19</v>
      </c>
      <c r="I227" s="150"/>
      <c r="J227" s="151">
        <f>ROUND(I227*H227,2)</f>
        <v>0</v>
      </c>
      <c r="K227" s="147" t="s">
        <v>146</v>
      </c>
      <c r="L227" s="34"/>
      <c r="M227" s="152" t="s">
        <v>1</v>
      </c>
      <c r="N227" s="153" t="s">
        <v>38</v>
      </c>
      <c r="O227" s="59"/>
      <c r="P227" s="154">
        <f>O227*H227</f>
        <v>0</v>
      </c>
      <c r="Q227" s="154">
        <v>0</v>
      </c>
      <c r="R227" s="154">
        <f>Q227*H227</f>
        <v>0</v>
      </c>
      <c r="S227" s="154">
        <v>0</v>
      </c>
      <c r="T227" s="155">
        <f>S227*H227</f>
        <v>0</v>
      </c>
      <c r="U227" s="33"/>
      <c r="V227" s="33"/>
      <c r="W227" s="33"/>
      <c r="X227" s="33"/>
      <c r="Y227" s="33"/>
      <c r="Z227" s="33"/>
      <c r="AA227" s="33"/>
      <c r="AB227" s="33"/>
      <c r="AC227" s="33"/>
      <c r="AD227" s="33"/>
      <c r="AE227" s="33"/>
      <c r="AR227" s="156" t="s">
        <v>147</v>
      </c>
      <c r="AT227" s="156" t="s">
        <v>142</v>
      </c>
      <c r="AU227" s="156" t="s">
        <v>83</v>
      </c>
      <c r="AY227" s="18" t="s">
        <v>140</v>
      </c>
      <c r="BE227" s="157">
        <f>IF(N227="základní",J227,0)</f>
        <v>0</v>
      </c>
      <c r="BF227" s="157">
        <f>IF(N227="snížená",J227,0)</f>
        <v>0</v>
      </c>
      <c r="BG227" s="157">
        <f>IF(N227="zákl. přenesená",J227,0)</f>
        <v>0</v>
      </c>
      <c r="BH227" s="157">
        <f>IF(N227="sníž. přenesená",J227,0)</f>
        <v>0</v>
      </c>
      <c r="BI227" s="157">
        <f>IF(N227="nulová",J227,0)</f>
        <v>0</v>
      </c>
      <c r="BJ227" s="18" t="s">
        <v>81</v>
      </c>
      <c r="BK227" s="157">
        <f>ROUND(I227*H227,2)</f>
        <v>0</v>
      </c>
      <c r="BL227" s="18" t="s">
        <v>147</v>
      </c>
      <c r="BM227" s="156" t="s">
        <v>1100</v>
      </c>
    </row>
    <row r="228" spans="1:65" s="2" customFormat="1" ht="39">
      <c r="A228" s="33"/>
      <c r="B228" s="34"/>
      <c r="C228" s="33"/>
      <c r="D228" s="158" t="s">
        <v>149</v>
      </c>
      <c r="E228" s="33"/>
      <c r="F228" s="159" t="s">
        <v>1101</v>
      </c>
      <c r="G228" s="33"/>
      <c r="H228" s="33"/>
      <c r="I228" s="160"/>
      <c r="J228" s="33"/>
      <c r="K228" s="33"/>
      <c r="L228" s="34"/>
      <c r="M228" s="161"/>
      <c r="N228" s="162"/>
      <c r="O228" s="59"/>
      <c r="P228" s="59"/>
      <c r="Q228" s="59"/>
      <c r="R228" s="59"/>
      <c r="S228" s="59"/>
      <c r="T228" s="60"/>
      <c r="U228" s="33"/>
      <c r="V228" s="33"/>
      <c r="W228" s="33"/>
      <c r="X228" s="33"/>
      <c r="Y228" s="33"/>
      <c r="Z228" s="33"/>
      <c r="AA228" s="33"/>
      <c r="AB228" s="33"/>
      <c r="AC228" s="33"/>
      <c r="AD228" s="33"/>
      <c r="AE228" s="33"/>
      <c r="AT228" s="18" t="s">
        <v>149</v>
      </c>
      <c r="AU228" s="18" t="s">
        <v>83</v>
      </c>
    </row>
    <row r="229" spans="1:65" s="2" customFormat="1" ht="11.25">
      <c r="A229" s="33"/>
      <c r="B229" s="34"/>
      <c r="C229" s="33"/>
      <c r="D229" s="163" t="s">
        <v>151</v>
      </c>
      <c r="E229" s="33"/>
      <c r="F229" s="164" t="s">
        <v>1102</v>
      </c>
      <c r="G229" s="33"/>
      <c r="H229" s="33"/>
      <c r="I229" s="160"/>
      <c r="J229" s="33"/>
      <c r="K229" s="33"/>
      <c r="L229" s="34"/>
      <c r="M229" s="161"/>
      <c r="N229" s="162"/>
      <c r="O229" s="59"/>
      <c r="P229" s="59"/>
      <c r="Q229" s="59"/>
      <c r="R229" s="59"/>
      <c r="S229" s="59"/>
      <c r="T229" s="60"/>
      <c r="U229" s="33"/>
      <c r="V229" s="33"/>
      <c r="W229" s="33"/>
      <c r="X229" s="33"/>
      <c r="Y229" s="33"/>
      <c r="Z229" s="33"/>
      <c r="AA229" s="33"/>
      <c r="AB229" s="33"/>
      <c r="AC229" s="33"/>
      <c r="AD229" s="33"/>
      <c r="AE229" s="33"/>
      <c r="AT229" s="18" t="s">
        <v>151</v>
      </c>
      <c r="AU229" s="18" t="s">
        <v>83</v>
      </c>
    </row>
    <row r="230" spans="1:65" s="13" customFormat="1" ht="11.25">
      <c r="B230" s="166"/>
      <c r="D230" s="158" t="s">
        <v>155</v>
      </c>
      <c r="E230" s="167" t="s">
        <v>1</v>
      </c>
      <c r="F230" s="168" t="s">
        <v>1081</v>
      </c>
      <c r="H230" s="169">
        <v>19</v>
      </c>
      <c r="I230" s="170"/>
      <c r="L230" s="166"/>
      <c r="M230" s="171"/>
      <c r="N230" s="172"/>
      <c r="O230" s="172"/>
      <c r="P230" s="172"/>
      <c r="Q230" s="172"/>
      <c r="R230" s="172"/>
      <c r="S230" s="172"/>
      <c r="T230" s="173"/>
      <c r="AT230" s="167" t="s">
        <v>155</v>
      </c>
      <c r="AU230" s="167" t="s">
        <v>83</v>
      </c>
      <c r="AV230" s="13" t="s">
        <v>83</v>
      </c>
      <c r="AW230" s="13" t="s">
        <v>30</v>
      </c>
      <c r="AX230" s="13" t="s">
        <v>81</v>
      </c>
      <c r="AY230" s="167" t="s">
        <v>140</v>
      </c>
    </row>
    <row r="231" spans="1:65" s="2" customFormat="1" ht="33" customHeight="1">
      <c r="A231" s="33"/>
      <c r="B231" s="144"/>
      <c r="C231" s="145" t="s">
        <v>345</v>
      </c>
      <c r="D231" s="145" t="s">
        <v>142</v>
      </c>
      <c r="E231" s="146" t="s">
        <v>1103</v>
      </c>
      <c r="F231" s="147" t="s">
        <v>1104</v>
      </c>
      <c r="G231" s="148" t="s">
        <v>393</v>
      </c>
      <c r="H231" s="149">
        <v>19</v>
      </c>
      <c r="I231" s="150"/>
      <c r="J231" s="151">
        <f>ROUND(I231*H231,2)</f>
        <v>0</v>
      </c>
      <c r="K231" s="147" t="s">
        <v>146</v>
      </c>
      <c r="L231" s="34"/>
      <c r="M231" s="152" t="s">
        <v>1</v>
      </c>
      <c r="N231" s="153" t="s">
        <v>38</v>
      </c>
      <c r="O231" s="59"/>
      <c r="P231" s="154">
        <f>O231*H231</f>
        <v>0</v>
      </c>
      <c r="Q231" s="154">
        <v>0</v>
      </c>
      <c r="R231" s="154">
        <f>Q231*H231</f>
        <v>0</v>
      </c>
      <c r="S231" s="154">
        <v>0</v>
      </c>
      <c r="T231" s="155">
        <f>S231*H231</f>
        <v>0</v>
      </c>
      <c r="U231" s="33"/>
      <c r="V231" s="33"/>
      <c r="W231" s="33"/>
      <c r="X231" s="33"/>
      <c r="Y231" s="33"/>
      <c r="Z231" s="33"/>
      <c r="AA231" s="33"/>
      <c r="AB231" s="33"/>
      <c r="AC231" s="33"/>
      <c r="AD231" s="33"/>
      <c r="AE231" s="33"/>
      <c r="AR231" s="156" t="s">
        <v>147</v>
      </c>
      <c r="AT231" s="156" t="s">
        <v>142</v>
      </c>
      <c r="AU231" s="156" t="s">
        <v>83</v>
      </c>
      <c r="AY231" s="18" t="s">
        <v>140</v>
      </c>
      <c r="BE231" s="157">
        <f>IF(N231="základní",J231,0)</f>
        <v>0</v>
      </c>
      <c r="BF231" s="157">
        <f>IF(N231="snížená",J231,0)</f>
        <v>0</v>
      </c>
      <c r="BG231" s="157">
        <f>IF(N231="zákl. přenesená",J231,0)</f>
        <v>0</v>
      </c>
      <c r="BH231" s="157">
        <f>IF(N231="sníž. přenesená",J231,0)</f>
        <v>0</v>
      </c>
      <c r="BI231" s="157">
        <f>IF(N231="nulová",J231,0)</f>
        <v>0</v>
      </c>
      <c r="BJ231" s="18" t="s">
        <v>81</v>
      </c>
      <c r="BK231" s="157">
        <f>ROUND(I231*H231,2)</f>
        <v>0</v>
      </c>
      <c r="BL231" s="18" t="s">
        <v>147</v>
      </c>
      <c r="BM231" s="156" t="s">
        <v>1105</v>
      </c>
    </row>
    <row r="232" spans="1:65" s="2" customFormat="1" ht="39">
      <c r="A232" s="33"/>
      <c r="B232" s="34"/>
      <c r="C232" s="33"/>
      <c r="D232" s="158" t="s">
        <v>149</v>
      </c>
      <c r="E232" s="33"/>
      <c r="F232" s="159" t="s">
        <v>1106</v>
      </c>
      <c r="G232" s="33"/>
      <c r="H232" s="33"/>
      <c r="I232" s="160"/>
      <c r="J232" s="33"/>
      <c r="K232" s="33"/>
      <c r="L232" s="34"/>
      <c r="M232" s="161"/>
      <c r="N232" s="162"/>
      <c r="O232" s="59"/>
      <c r="P232" s="59"/>
      <c r="Q232" s="59"/>
      <c r="R232" s="59"/>
      <c r="S232" s="59"/>
      <c r="T232" s="60"/>
      <c r="U232" s="33"/>
      <c r="V232" s="33"/>
      <c r="W232" s="33"/>
      <c r="X232" s="33"/>
      <c r="Y232" s="33"/>
      <c r="Z232" s="33"/>
      <c r="AA232" s="33"/>
      <c r="AB232" s="33"/>
      <c r="AC232" s="33"/>
      <c r="AD232" s="33"/>
      <c r="AE232" s="33"/>
      <c r="AT232" s="18" t="s">
        <v>149</v>
      </c>
      <c r="AU232" s="18" t="s">
        <v>83</v>
      </c>
    </row>
    <row r="233" spans="1:65" s="2" customFormat="1" ht="11.25">
      <c r="A233" s="33"/>
      <c r="B233" s="34"/>
      <c r="C233" s="33"/>
      <c r="D233" s="163" t="s">
        <v>151</v>
      </c>
      <c r="E233" s="33"/>
      <c r="F233" s="164" t="s">
        <v>1107</v>
      </c>
      <c r="G233" s="33"/>
      <c r="H233" s="33"/>
      <c r="I233" s="160"/>
      <c r="J233" s="33"/>
      <c r="K233" s="33"/>
      <c r="L233" s="34"/>
      <c r="M233" s="161"/>
      <c r="N233" s="162"/>
      <c r="O233" s="59"/>
      <c r="P233" s="59"/>
      <c r="Q233" s="59"/>
      <c r="R233" s="59"/>
      <c r="S233" s="59"/>
      <c r="T233" s="60"/>
      <c r="U233" s="33"/>
      <c r="V233" s="33"/>
      <c r="W233" s="33"/>
      <c r="X233" s="33"/>
      <c r="Y233" s="33"/>
      <c r="Z233" s="33"/>
      <c r="AA233" s="33"/>
      <c r="AB233" s="33"/>
      <c r="AC233" s="33"/>
      <c r="AD233" s="33"/>
      <c r="AE233" s="33"/>
      <c r="AT233" s="18" t="s">
        <v>151</v>
      </c>
      <c r="AU233" s="18" t="s">
        <v>83</v>
      </c>
    </row>
    <row r="234" spans="1:65" s="13" customFormat="1" ht="11.25">
      <c r="B234" s="166"/>
      <c r="D234" s="158" t="s">
        <v>155</v>
      </c>
      <c r="E234" s="167" t="s">
        <v>1</v>
      </c>
      <c r="F234" s="168" t="s">
        <v>1081</v>
      </c>
      <c r="H234" s="169">
        <v>19</v>
      </c>
      <c r="I234" s="170"/>
      <c r="L234" s="166"/>
      <c r="M234" s="171"/>
      <c r="N234" s="172"/>
      <c r="O234" s="172"/>
      <c r="P234" s="172"/>
      <c r="Q234" s="172"/>
      <c r="R234" s="172"/>
      <c r="S234" s="172"/>
      <c r="T234" s="173"/>
      <c r="AT234" s="167" t="s">
        <v>155</v>
      </c>
      <c r="AU234" s="167" t="s">
        <v>83</v>
      </c>
      <c r="AV234" s="13" t="s">
        <v>83</v>
      </c>
      <c r="AW234" s="13" t="s">
        <v>30</v>
      </c>
      <c r="AX234" s="13" t="s">
        <v>81</v>
      </c>
      <c r="AY234" s="167" t="s">
        <v>140</v>
      </c>
    </row>
    <row r="235" spans="1:65" s="2" customFormat="1" ht="33" customHeight="1">
      <c r="A235" s="33"/>
      <c r="B235" s="144"/>
      <c r="C235" s="145" t="s">
        <v>333</v>
      </c>
      <c r="D235" s="145" t="s">
        <v>142</v>
      </c>
      <c r="E235" s="146" t="s">
        <v>1108</v>
      </c>
      <c r="F235" s="147" t="s">
        <v>1109</v>
      </c>
      <c r="G235" s="148" t="s">
        <v>393</v>
      </c>
      <c r="H235" s="149">
        <v>19</v>
      </c>
      <c r="I235" s="150"/>
      <c r="J235" s="151">
        <f>ROUND(I235*H235,2)</f>
        <v>0</v>
      </c>
      <c r="K235" s="147" t="s">
        <v>146</v>
      </c>
      <c r="L235" s="34"/>
      <c r="M235" s="152" t="s">
        <v>1</v>
      </c>
      <c r="N235" s="153" t="s">
        <v>38</v>
      </c>
      <c r="O235" s="59"/>
      <c r="P235" s="154">
        <f>O235*H235</f>
        <v>0</v>
      </c>
      <c r="Q235" s="154">
        <v>0</v>
      </c>
      <c r="R235" s="154">
        <f>Q235*H235</f>
        <v>0</v>
      </c>
      <c r="S235" s="154">
        <v>0</v>
      </c>
      <c r="T235" s="155">
        <f>S235*H235</f>
        <v>0</v>
      </c>
      <c r="U235" s="33"/>
      <c r="V235" s="33"/>
      <c r="W235" s="33"/>
      <c r="X235" s="33"/>
      <c r="Y235" s="33"/>
      <c r="Z235" s="33"/>
      <c r="AA235" s="33"/>
      <c r="AB235" s="33"/>
      <c r="AC235" s="33"/>
      <c r="AD235" s="33"/>
      <c r="AE235" s="33"/>
      <c r="AR235" s="156" t="s">
        <v>147</v>
      </c>
      <c r="AT235" s="156" t="s">
        <v>142</v>
      </c>
      <c r="AU235" s="156" t="s">
        <v>83</v>
      </c>
      <c r="AY235" s="18" t="s">
        <v>140</v>
      </c>
      <c r="BE235" s="157">
        <f>IF(N235="základní",J235,0)</f>
        <v>0</v>
      </c>
      <c r="BF235" s="157">
        <f>IF(N235="snížená",J235,0)</f>
        <v>0</v>
      </c>
      <c r="BG235" s="157">
        <f>IF(N235="zákl. přenesená",J235,0)</f>
        <v>0</v>
      </c>
      <c r="BH235" s="157">
        <f>IF(N235="sníž. přenesená",J235,0)</f>
        <v>0</v>
      </c>
      <c r="BI235" s="157">
        <f>IF(N235="nulová",J235,0)</f>
        <v>0</v>
      </c>
      <c r="BJ235" s="18" t="s">
        <v>81</v>
      </c>
      <c r="BK235" s="157">
        <f>ROUND(I235*H235,2)</f>
        <v>0</v>
      </c>
      <c r="BL235" s="18" t="s">
        <v>147</v>
      </c>
      <c r="BM235" s="156" t="s">
        <v>1110</v>
      </c>
    </row>
    <row r="236" spans="1:65" s="2" customFormat="1" ht="39">
      <c r="A236" s="33"/>
      <c r="B236" s="34"/>
      <c r="C236" s="33"/>
      <c r="D236" s="158" t="s">
        <v>149</v>
      </c>
      <c r="E236" s="33"/>
      <c r="F236" s="159" t="s">
        <v>1111</v>
      </c>
      <c r="G236" s="33"/>
      <c r="H236" s="33"/>
      <c r="I236" s="160"/>
      <c r="J236" s="33"/>
      <c r="K236" s="33"/>
      <c r="L236" s="34"/>
      <c r="M236" s="161"/>
      <c r="N236" s="162"/>
      <c r="O236" s="59"/>
      <c r="P236" s="59"/>
      <c r="Q236" s="59"/>
      <c r="R236" s="59"/>
      <c r="S236" s="59"/>
      <c r="T236" s="60"/>
      <c r="U236" s="33"/>
      <c r="V236" s="33"/>
      <c r="W236" s="33"/>
      <c r="X236" s="33"/>
      <c r="Y236" s="33"/>
      <c r="Z236" s="33"/>
      <c r="AA236" s="33"/>
      <c r="AB236" s="33"/>
      <c r="AC236" s="33"/>
      <c r="AD236" s="33"/>
      <c r="AE236" s="33"/>
      <c r="AT236" s="18" t="s">
        <v>149</v>
      </c>
      <c r="AU236" s="18" t="s">
        <v>83</v>
      </c>
    </row>
    <row r="237" spans="1:65" s="2" customFormat="1" ht="11.25">
      <c r="A237" s="33"/>
      <c r="B237" s="34"/>
      <c r="C237" s="33"/>
      <c r="D237" s="163" t="s">
        <v>151</v>
      </c>
      <c r="E237" s="33"/>
      <c r="F237" s="164" t="s">
        <v>1112</v>
      </c>
      <c r="G237" s="33"/>
      <c r="H237" s="33"/>
      <c r="I237" s="160"/>
      <c r="J237" s="33"/>
      <c r="K237" s="33"/>
      <c r="L237" s="34"/>
      <c r="M237" s="161"/>
      <c r="N237" s="162"/>
      <c r="O237" s="59"/>
      <c r="P237" s="59"/>
      <c r="Q237" s="59"/>
      <c r="R237" s="59"/>
      <c r="S237" s="59"/>
      <c r="T237" s="60"/>
      <c r="U237" s="33"/>
      <c r="V237" s="33"/>
      <c r="W237" s="33"/>
      <c r="X237" s="33"/>
      <c r="Y237" s="33"/>
      <c r="Z237" s="33"/>
      <c r="AA237" s="33"/>
      <c r="AB237" s="33"/>
      <c r="AC237" s="33"/>
      <c r="AD237" s="33"/>
      <c r="AE237" s="33"/>
      <c r="AT237" s="18" t="s">
        <v>151</v>
      </c>
      <c r="AU237" s="18" t="s">
        <v>83</v>
      </c>
    </row>
    <row r="238" spans="1:65" s="13" customFormat="1" ht="11.25">
      <c r="B238" s="166"/>
      <c r="D238" s="158" t="s">
        <v>155</v>
      </c>
      <c r="E238" s="167" t="s">
        <v>1</v>
      </c>
      <c r="F238" s="168" t="s">
        <v>1081</v>
      </c>
      <c r="H238" s="169">
        <v>19</v>
      </c>
      <c r="I238" s="170"/>
      <c r="L238" s="166"/>
      <c r="M238" s="171"/>
      <c r="N238" s="172"/>
      <c r="O238" s="172"/>
      <c r="P238" s="172"/>
      <c r="Q238" s="172"/>
      <c r="R238" s="172"/>
      <c r="S238" s="172"/>
      <c r="T238" s="173"/>
      <c r="AT238" s="167" t="s">
        <v>155</v>
      </c>
      <c r="AU238" s="167" t="s">
        <v>83</v>
      </c>
      <c r="AV238" s="13" t="s">
        <v>83</v>
      </c>
      <c r="AW238" s="13" t="s">
        <v>30</v>
      </c>
      <c r="AX238" s="13" t="s">
        <v>81</v>
      </c>
      <c r="AY238" s="167" t="s">
        <v>140</v>
      </c>
    </row>
    <row r="239" spans="1:65" s="2" customFormat="1" ht="33" customHeight="1">
      <c r="A239" s="33"/>
      <c r="B239" s="144"/>
      <c r="C239" s="145" t="s">
        <v>355</v>
      </c>
      <c r="D239" s="145" t="s">
        <v>142</v>
      </c>
      <c r="E239" s="146" t="s">
        <v>1113</v>
      </c>
      <c r="F239" s="147" t="s">
        <v>1114</v>
      </c>
      <c r="G239" s="148" t="s">
        <v>393</v>
      </c>
      <c r="H239" s="149">
        <v>38</v>
      </c>
      <c r="I239" s="150"/>
      <c r="J239" s="151">
        <f>ROUND(I239*H239,2)</f>
        <v>0</v>
      </c>
      <c r="K239" s="147" t="s">
        <v>146</v>
      </c>
      <c r="L239" s="34"/>
      <c r="M239" s="152" t="s">
        <v>1</v>
      </c>
      <c r="N239" s="153" t="s">
        <v>38</v>
      </c>
      <c r="O239" s="59"/>
      <c r="P239" s="154">
        <f>O239*H239</f>
        <v>0</v>
      </c>
      <c r="Q239" s="154">
        <v>0</v>
      </c>
      <c r="R239" s="154">
        <f>Q239*H239</f>
        <v>0</v>
      </c>
      <c r="S239" s="154">
        <v>0</v>
      </c>
      <c r="T239" s="155">
        <f>S239*H239</f>
        <v>0</v>
      </c>
      <c r="U239" s="33"/>
      <c r="V239" s="33"/>
      <c r="W239" s="33"/>
      <c r="X239" s="33"/>
      <c r="Y239" s="33"/>
      <c r="Z239" s="33"/>
      <c r="AA239" s="33"/>
      <c r="AB239" s="33"/>
      <c r="AC239" s="33"/>
      <c r="AD239" s="33"/>
      <c r="AE239" s="33"/>
      <c r="AR239" s="156" t="s">
        <v>147</v>
      </c>
      <c r="AT239" s="156" t="s">
        <v>142</v>
      </c>
      <c r="AU239" s="156" t="s">
        <v>83</v>
      </c>
      <c r="AY239" s="18" t="s">
        <v>140</v>
      </c>
      <c r="BE239" s="157">
        <f>IF(N239="základní",J239,0)</f>
        <v>0</v>
      </c>
      <c r="BF239" s="157">
        <f>IF(N239="snížená",J239,0)</f>
        <v>0</v>
      </c>
      <c r="BG239" s="157">
        <f>IF(N239="zákl. přenesená",J239,0)</f>
        <v>0</v>
      </c>
      <c r="BH239" s="157">
        <f>IF(N239="sníž. přenesená",J239,0)</f>
        <v>0</v>
      </c>
      <c r="BI239" s="157">
        <f>IF(N239="nulová",J239,0)</f>
        <v>0</v>
      </c>
      <c r="BJ239" s="18" t="s">
        <v>81</v>
      </c>
      <c r="BK239" s="157">
        <f>ROUND(I239*H239,2)</f>
        <v>0</v>
      </c>
      <c r="BL239" s="18" t="s">
        <v>147</v>
      </c>
      <c r="BM239" s="156" t="s">
        <v>1115</v>
      </c>
    </row>
    <row r="240" spans="1:65" s="2" customFormat="1" ht="39">
      <c r="A240" s="33"/>
      <c r="B240" s="34"/>
      <c r="C240" s="33"/>
      <c r="D240" s="158" t="s">
        <v>149</v>
      </c>
      <c r="E240" s="33"/>
      <c r="F240" s="159" t="s">
        <v>1116</v>
      </c>
      <c r="G240" s="33"/>
      <c r="H240" s="33"/>
      <c r="I240" s="160"/>
      <c r="J240" s="33"/>
      <c r="K240" s="33"/>
      <c r="L240" s="34"/>
      <c r="M240" s="161"/>
      <c r="N240" s="162"/>
      <c r="O240" s="59"/>
      <c r="P240" s="59"/>
      <c r="Q240" s="59"/>
      <c r="R240" s="59"/>
      <c r="S240" s="59"/>
      <c r="T240" s="60"/>
      <c r="U240" s="33"/>
      <c r="V240" s="33"/>
      <c r="W240" s="33"/>
      <c r="X240" s="33"/>
      <c r="Y240" s="33"/>
      <c r="Z240" s="33"/>
      <c r="AA240" s="33"/>
      <c r="AB240" s="33"/>
      <c r="AC240" s="33"/>
      <c r="AD240" s="33"/>
      <c r="AE240" s="33"/>
      <c r="AT240" s="18" t="s">
        <v>149</v>
      </c>
      <c r="AU240" s="18" t="s">
        <v>83</v>
      </c>
    </row>
    <row r="241" spans="1:65" s="2" customFormat="1" ht="11.25">
      <c r="A241" s="33"/>
      <c r="B241" s="34"/>
      <c r="C241" s="33"/>
      <c r="D241" s="163" t="s">
        <v>151</v>
      </c>
      <c r="E241" s="33"/>
      <c r="F241" s="164" t="s">
        <v>1117</v>
      </c>
      <c r="G241" s="33"/>
      <c r="H241" s="33"/>
      <c r="I241" s="160"/>
      <c r="J241" s="33"/>
      <c r="K241" s="33"/>
      <c r="L241" s="34"/>
      <c r="M241" s="161"/>
      <c r="N241" s="162"/>
      <c r="O241" s="59"/>
      <c r="P241" s="59"/>
      <c r="Q241" s="59"/>
      <c r="R241" s="59"/>
      <c r="S241" s="59"/>
      <c r="T241" s="60"/>
      <c r="U241" s="33"/>
      <c r="V241" s="33"/>
      <c r="W241" s="33"/>
      <c r="X241" s="33"/>
      <c r="Y241" s="33"/>
      <c r="Z241" s="33"/>
      <c r="AA241" s="33"/>
      <c r="AB241" s="33"/>
      <c r="AC241" s="33"/>
      <c r="AD241" s="33"/>
      <c r="AE241" s="33"/>
      <c r="AT241" s="18" t="s">
        <v>151</v>
      </c>
      <c r="AU241" s="18" t="s">
        <v>83</v>
      </c>
    </row>
    <row r="242" spans="1:65" s="13" customFormat="1" ht="11.25">
      <c r="B242" s="166"/>
      <c r="D242" s="158" t="s">
        <v>155</v>
      </c>
      <c r="E242" s="167" t="s">
        <v>1</v>
      </c>
      <c r="F242" s="168" t="s">
        <v>1097</v>
      </c>
      <c r="H242" s="169">
        <v>38</v>
      </c>
      <c r="I242" s="170"/>
      <c r="L242" s="166"/>
      <c r="M242" s="171"/>
      <c r="N242" s="172"/>
      <c r="O242" s="172"/>
      <c r="P242" s="172"/>
      <c r="Q242" s="172"/>
      <c r="R242" s="172"/>
      <c r="S242" s="172"/>
      <c r="T242" s="173"/>
      <c r="AT242" s="167" t="s">
        <v>155</v>
      </c>
      <c r="AU242" s="167" t="s">
        <v>83</v>
      </c>
      <c r="AV242" s="13" t="s">
        <v>83</v>
      </c>
      <c r="AW242" s="13" t="s">
        <v>30</v>
      </c>
      <c r="AX242" s="13" t="s">
        <v>81</v>
      </c>
      <c r="AY242" s="167" t="s">
        <v>140</v>
      </c>
    </row>
    <row r="243" spans="1:65" s="2" customFormat="1" ht="24.2" customHeight="1">
      <c r="A243" s="33"/>
      <c r="B243" s="144"/>
      <c r="C243" s="145" t="s">
        <v>488</v>
      </c>
      <c r="D243" s="145" t="s">
        <v>142</v>
      </c>
      <c r="E243" s="146" t="s">
        <v>1118</v>
      </c>
      <c r="F243" s="147" t="s">
        <v>1119</v>
      </c>
      <c r="G243" s="148" t="s">
        <v>393</v>
      </c>
      <c r="H243" s="149">
        <v>19</v>
      </c>
      <c r="I243" s="150"/>
      <c r="J243" s="151">
        <f>ROUND(I243*H243,2)</f>
        <v>0</v>
      </c>
      <c r="K243" s="147" t="s">
        <v>146</v>
      </c>
      <c r="L243" s="34"/>
      <c r="M243" s="152" t="s">
        <v>1</v>
      </c>
      <c r="N243" s="153" t="s">
        <v>38</v>
      </c>
      <c r="O243" s="59"/>
      <c r="P243" s="154">
        <f>O243*H243</f>
        <v>0</v>
      </c>
      <c r="Q243" s="154">
        <v>0</v>
      </c>
      <c r="R243" s="154">
        <f>Q243*H243</f>
        <v>0</v>
      </c>
      <c r="S243" s="154">
        <v>0</v>
      </c>
      <c r="T243" s="155">
        <f>S243*H243</f>
        <v>0</v>
      </c>
      <c r="U243" s="33"/>
      <c r="V243" s="33"/>
      <c r="W243" s="33"/>
      <c r="X243" s="33"/>
      <c r="Y243" s="33"/>
      <c r="Z243" s="33"/>
      <c r="AA243" s="33"/>
      <c r="AB243" s="33"/>
      <c r="AC243" s="33"/>
      <c r="AD243" s="33"/>
      <c r="AE243" s="33"/>
      <c r="AR243" s="156" t="s">
        <v>147</v>
      </c>
      <c r="AT243" s="156" t="s">
        <v>142</v>
      </c>
      <c r="AU243" s="156" t="s">
        <v>83</v>
      </c>
      <c r="AY243" s="18" t="s">
        <v>140</v>
      </c>
      <c r="BE243" s="157">
        <f>IF(N243="základní",J243,0)</f>
        <v>0</v>
      </c>
      <c r="BF243" s="157">
        <f>IF(N243="snížená",J243,0)</f>
        <v>0</v>
      </c>
      <c r="BG243" s="157">
        <f>IF(N243="zákl. přenesená",J243,0)</f>
        <v>0</v>
      </c>
      <c r="BH243" s="157">
        <f>IF(N243="sníž. přenesená",J243,0)</f>
        <v>0</v>
      </c>
      <c r="BI243" s="157">
        <f>IF(N243="nulová",J243,0)</f>
        <v>0</v>
      </c>
      <c r="BJ243" s="18" t="s">
        <v>81</v>
      </c>
      <c r="BK243" s="157">
        <f>ROUND(I243*H243,2)</f>
        <v>0</v>
      </c>
      <c r="BL243" s="18" t="s">
        <v>147</v>
      </c>
      <c r="BM243" s="156" t="s">
        <v>1120</v>
      </c>
    </row>
    <row r="244" spans="1:65" s="2" customFormat="1" ht="39">
      <c r="A244" s="33"/>
      <c r="B244" s="34"/>
      <c r="C244" s="33"/>
      <c r="D244" s="158" t="s">
        <v>149</v>
      </c>
      <c r="E244" s="33"/>
      <c r="F244" s="159" t="s">
        <v>1121</v>
      </c>
      <c r="G244" s="33"/>
      <c r="H244" s="33"/>
      <c r="I244" s="160"/>
      <c r="J244" s="33"/>
      <c r="K244" s="33"/>
      <c r="L244" s="34"/>
      <c r="M244" s="161"/>
      <c r="N244" s="162"/>
      <c r="O244" s="59"/>
      <c r="P244" s="59"/>
      <c r="Q244" s="59"/>
      <c r="R244" s="59"/>
      <c r="S244" s="59"/>
      <c r="T244" s="60"/>
      <c r="U244" s="33"/>
      <c r="V244" s="33"/>
      <c r="W244" s="33"/>
      <c r="X244" s="33"/>
      <c r="Y244" s="33"/>
      <c r="Z244" s="33"/>
      <c r="AA244" s="33"/>
      <c r="AB244" s="33"/>
      <c r="AC244" s="33"/>
      <c r="AD244" s="33"/>
      <c r="AE244" s="33"/>
      <c r="AT244" s="18" t="s">
        <v>149</v>
      </c>
      <c r="AU244" s="18" t="s">
        <v>83</v>
      </c>
    </row>
    <row r="245" spans="1:65" s="2" customFormat="1" ht="11.25">
      <c r="A245" s="33"/>
      <c r="B245" s="34"/>
      <c r="C245" s="33"/>
      <c r="D245" s="163" t="s">
        <v>151</v>
      </c>
      <c r="E245" s="33"/>
      <c r="F245" s="164" t="s">
        <v>1122</v>
      </c>
      <c r="G245" s="33"/>
      <c r="H245" s="33"/>
      <c r="I245" s="160"/>
      <c r="J245" s="33"/>
      <c r="K245" s="33"/>
      <c r="L245" s="34"/>
      <c r="M245" s="161"/>
      <c r="N245" s="162"/>
      <c r="O245" s="59"/>
      <c r="P245" s="59"/>
      <c r="Q245" s="59"/>
      <c r="R245" s="59"/>
      <c r="S245" s="59"/>
      <c r="T245" s="60"/>
      <c r="U245" s="33"/>
      <c r="V245" s="33"/>
      <c r="W245" s="33"/>
      <c r="X245" s="33"/>
      <c r="Y245" s="33"/>
      <c r="Z245" s="33"/>
      <c r="AA245" s="33"/>
      <c r="AB245" s="33"/>
      <c r="AC245" s="33"/>
      <c r="AD245" s="33"/>
      <c r="AE245" s="33"/>
      <c r="AT245" s="18" t="s">
        <v>151</v>
      </c>
      <c r="AU245" s="18" t="s">
        <v>83</v>
      </c>
    </row>
    <row r="246" spans="1:65" s="13" customFormat="1" ht="11.25">
      <c r="B246" s="166"/>
      <c r="D246" s="158" t="s">
        <v>155</v>
      </c>
      <c r="E246" s="167" t="s">
        <v>1</v>
      </c>
      <c r="F246" s="168" t="s">
        <v>1081</v>
      </c>
      <c r="H246" s="169">
        <v>19</v>
      </c>
      <c r="I246" s="170"/>
      <c r="L246" s="166"/>
      <c r="M246" s="171"/>
      <c r="N246" s="172"/>
      <c r="O246" s="172"/>
      <c r="P246" s="172"/>
      <c r="Q246" s="172"/>
      <c r="R246" s="172"/>
      <c r="S246" s="172"/>
      <c r="T246" s="173"/>
      <c r="AT246" s="167" t="s">
        <v>155</v>
      </c>
      <c r="AU246" s="167" t="s">
        <v>83</v>
      </c>
      <c r="AV246" s="13" t="s">
        <v>83</v>
      </c>
      <c r="AW246" s="13" t="s">
        <v>30</v>
      </c>
      <c r="AX246" s="13" t="s">
        <v>81</v>
      </c>
      <c r="AY246" s="167" t="s">
        <v>140</v>
      </c>
    </row>
    <row r="247" spans="1:65" s="2" customFormat="1" ht="24.2" customHeight="1">
      <c r="A247" s="33"/>
      <c r="B247" s="144"/>
      <c r="C247" s="145" t="s">
        <v>350</v>
      </c>
      <c r="D247" s="145" t="s">
        <v>142</v>
      </c>
      <c r="E247" s="146" t="s">
        <v>1123</v>
      </c>
      <c r="F247" s="147" t="s">
        <v>1124</v>
      </c>
      <c r="G247" s="148" t="s">
        <v>393</v>
      </c>
      <c r="H247" s="149">
        <v>19</v>
      </c>
      <c r="I247" s="150"/>
      <c r="J247" s="151">
        <f>ROUND(I247*H247,2)</f>
        <v>0</v>
      </c>
      <c r="K247" s="147" t="s">
        <v>146</v>
      </c>
      <c r="L247" s="34"/>
      <c r="M247" s="152" t="s">
        <v>1</v>
      </c>
      <c r="N247" s="153" t="s">
        <v>38</v>
      </c>
      <c r="O247" s="59"/>
      <c r="P247" s="154">
        <f>O247*H247</f>
        <v>0</v>
      </c>
      <c r="Q247" s="154">
        <v>0</v>
      </c>
      <c r="R247" s="154">
        <f>Q247*H247</f>
        <v>0</v>
      </c>
      <c r="S247" s="154">
        <v>0</v>
      </c>
      <c r="T247" s="155">
        <f>S247*H247</f>
        <v>0</v>
      </c>
      <c r="U247" s="33"/>
      <c r="V247" s="33"/>
      <c r="W247" s="33"/>
      <c r="X247" s="33"/>
      <c r="Y247" s="33"/>
      <c r="Z247" s="33"/>
      <c r="AA247" s="33"/>
      <c r="AB247" s="33"/>
      <c r="AC247" s="33"/>
      <c r="AD247" s="33"/>
      <c r="AE247" s="33"/>
      <c r="AR247" s="156" t="s">
        <v>147</v>
      </c>
      <c r="AT247" s="156" t="s">
        <v>142</v>
      </c>
      <c r="AU247" s="156" t="s">
        <v>83</v>
      </c>
      <c r="AY247" s="18" t="s">
        <v>140</v>
      </c>
      <c r="BE247" s="157">
        <f>IF(N247="základní",J247,0)</f>
        <v>0</v>
      </c>
      <c r="BF247" s="157">
        <f>IF(N247="snížená",J247,0)</f>
        <v>0</v>
      </c>
      <c r="BG247" s="157">
        <f>IF(N247="zákl. přenesená",J247,0)</f>
        <v>0</v>
      </c>
      <c r="BH247" s="157">
        <f>IF(N247="sníž. přenesená",J247,0)</f>
        <v>0</v>
      </c>
      <c r="BI247" s="157">
        <f>IF(N247="nulová",J247,0)</f>
        <v>0</v>
      </c>
      <c r="BJ247" s="18" t="s">
        <v>81</v>
      </c>
      <c r="BK247" s="157">
        <f>ROUND(I247*H247,2)</f>
        <v>0</v>
      </c>
      <c r="BL247" s="18" t="s">
        <v>147</v>
      </c>
      <c r="BM247" s="156" t="s">
        <v>1125</v>
      </c>
    </row>
    <row r="248" spans="1:65" s="2" customFormat="1" ht="39">
      <c r="A248" s="33"/>
      <c r="B248" s="34"/>
      <c r="C248" s="33"/>
      <c r="D248" s="158" t="s">
        <v>149</v>
      </c>
      <c r="E248" s="33"/>
      <c r="F248" s="159" t="s">
        <v>1126</v>
      </c>
      <c r="G248" s="33"/>
      <c r="H248" s="33"/>
      <c r="I248" s="160"/>
      <c r="J248" s="33"/>
      <c r="K248" s="33"/>
      <c r="L248" s="34"/>
      <c r="M248" s="161"/>
      <c r="N248" s="162"/>
      <c r="O248" s="59"/>
      <c r="P248" s="59"/>
      <c r="Q248" s="59"/>
      <c r="R248" s="59"/>
      <c r="S248" s="59"/>
      <c r="T248" s="60"/>
      <c r="U248" s="33"/>
      <c r="V248" s="33"/>
      <c r="W248" s="33"/>
      <c r="X248" s="33"/>
      <c r="Y248" s="33"/>
      <c r="Z248" s="33"/>
      <c r="AA248" s="33"/>
      <c r="AB248" s="33"/>
      <c r="AC248" s="33"/>
      <c r="AD248" s="33"/>
      <c r="AE248" s="33"/>
      <c r="AT248" s="18" t="s">
        <v>149</v>
      </c>
      <c r="AU248" s="18" t="s">
        <v>83</v>
      </c>
    </row>
    <row r="249" spans="1:65" s="2" customFormat="1" ht="11.25">
      <c r="A249" s="33"/>
      <c r="B249" s="34"/>
      <c r="C249" s="33"/>
      <c r="D249" s="163" t="s">
        <v>151</v>
      </c>
      <c r="E249" s="33"/>
      <c r="F249" s="164" t="s">
        <v>1127</v>
      </c>
      <c r="G249" s="33"/>
      <c r="H249" s="33"/>
      <c r="I249" s="160"/>
      <c r="J249" s="33"/>
      <c r="K249" s="33"/>
      <c r="L249" s="34"/>
      <c r="M249" s="161"/>
      <c r="N249" s="162"/>
      <c r="O249" s="59"/>
      <c r="P249" s="59"/>
      <c r="Q249" s="59"/>
      <c r="R249" s="59"/>
      <c r="S249" s="59"/>
      <c r="T249" s="60"/>
      <c r="U249" s="33"/>
      <c r="V249" s="33"/>
      <c r="W249" s="33"/>
      <c r="X249" s="33"/>
      <c r="Y249" s="33"/>
      <c r="Z249" s="33"/>
      <c r="AA249" s="33"/>
      <c r="AB249" s="33"/>
      <c r="AC249" s="33"/>
      <c r="AD249" s="33"/>
      <c r="AE249" s="33"/>
      <c r="AT249" s="18" t="s">
        <v>151</v>
      </c>
      <c r="AU249" s="18" t="s">
        <v>83</v>
      </c>
    </row>
    <row r="250" spans="1:65" s="13" customFormat="1" ht="11.25">
      <c r="B250" s="166"/>
      <c r="D250" s="158" t="s">
        <v>155</v>
      </c>
      <c r="E250" s="167" t="s">
        <v>1</v>
      </c>
      <c r="F250" s="168" t="s">
        <v>1081</v>
      </c>
      <c r="H250" s="169">
        <v>19</v>
      </c>
      <c r="I250" s="170"/>
      <c r="L250" s="166"/>
      <c r="M250" s="171"/>
      <c r="N250" s="172"/>
      <c r="O250" s="172"/>
      <c r="P250" s="172"/>
      <c r="Q250" s="172"/>
      <c r="R250" s="172"/>
      <c r="S250" s="172"/>
      <c r="T250" s="173"/>
      <c r="AT250" s="167" t="s">
        <v>155</v>
      </c>
      <c r="AU250" s="167" t="s">
        <v>83</v>
      </c>
      <c r="AV250" s="13" t="s">
        <v>83</v>
      </c>
      <c r="AW250" s="13" t="s">
        <v>30</v>
      </c>
      <c r="AX250" s="13" t="s">
        <v>81</v>
      </c>
      <c r="AY250" s="167" t="s">
        <v>140</v>
      </c>
    </row>
    <row r="251" spans="1:65" s="2" customFormat="1" ht="24.2" customHeight="1">
      <c r="A251" s="33"/>
      <c r="B251" s="144"/>
      <c r="C251" s="145" t="s">
        <v>326</v>
      </c>
      <c r="D251" s="145" t="s">
        <v>142</v>
      </c>
      <c r="E251" s="146" t="s">
        <v>1128</v>
      </c>
      <c r="F251" s="147" t="s">
        <v>1129</v>
      </c>
      <c r="G251" s="148" t="s">
        <v>393</v>
      </c>
      <c r="H251" s="149">
        <v>19</v>
      </c>
      <c r="I251" s="150"/>
      <c r="J251" s="151">
        <f>ROUND(I251*H251,2)</f>
        <v>0</v>
      </c>
      <c r="K251" s="147" t="s">
        <v>146</v>
      </c>
      <c r="L251" s="34"/>
      <c r="M251" s="152" t="s">
        <v>1</v>
      </c>
      <c r="N251" s="153" t="s">
        <v>38</v>
      </c>
      <c r="O251" s="59"/>
      <c r="P251" s="154">
        <f>O251*H251</f>
        <v>0</v>
      </c>
      <c r="Q251" s="154">
        <v>0</v>
      </c>
      <c r="R251" s="154">
        <f>Q251*H251</f>
        <v>0</v>
      </c>
      <c r="S251" s="154">
        <v>0</v>
      </c>
      <c r="T251" s="155">
        <f>S251*H251</f>
        <v>0</v>
      </c>
      <c r="U251" s="33"/>
      <c r="V251" s="33"/>
      <c r="W251" s="33"/>
      <c r="X251" s="33"/>
      <c r="Y251" s="33"/>
      <c r="Z251" s="33"/>
      <c r="AA251" s="33"/>
      <c r="AB251" s="33"/>
      <c r="AC251" s="33"/>
      <c r="AD251" s="33"/>
      <c r="AE251" s="33"/>
      <c r="AR251" s="156" t="s">
        <v>147</v>
      </c>
      <c r="AT251" s="156" t="s">
        <v>142</v>
      </c>
      <c r="AU251" s="156" t="s">
        <v>83</v>
      </c>
      <c r="AY251" s="18" t="s">
        <v>140</v>
      </c>
      <c r="BE251" s="157">
        <f>IF(N251="základní",J251,0)</f>
        <v>0</v>
      </c>
      <c r="BF251" s="157">
        <f>IF(N251="snížená",J251,0)</f>
        <v>0</v>
      </c>
      <c r="BG251" s="157">
        <f>IF(N251="zákl. přenesená",J251,0)</f>
        <v>0</v>
      </c>
      <c r="BH251" s="157">
        <f>IF(N251="sníž. přenesená",J251,0)</f>
        <v>0</v>
      </c>
      <c r="BI251" s="157">
        <f>IF(N251="nulová",J251,0)</f>
        <v>0</v>
      </c>
      <c r="BJ251" s="18" t="s">
        <v>81</v>
      </c>
      <c r="BK251" s="157">
        <f>ROUND(I251*H251,2)</f>
        <v>0</v>
      </c>
      <c r="BL251" s="18" t="s">
        <v>147</v>
      </c>
      <c r="BM251" s="156" t="s">
        <v>1130</v>
      </c>
    </row>
    <row r="252" spans="1:65" s="2" customFormat="1" ht="39">
      <c r="A252" s="33"/>
      <c r="B252" s="34"/>
      <c r="C252" s="33"/>
      <c r="D252" s="158" t="s">
        <v>149</v>
      </c>
      <c r="E252" s="33"/>
      <c r="F252" s="159" t="s">
        <v>1131</v>
      </c>
      <c r="G252" s="33"/>
      <c r="H252" s="33"/>
      <c r="I252" s="160"/>
      <c r="J252" s="33"/>
      <c r="K252" s="33"/>
      <c r="L252" s="34"/>
      <c r="M252" s="161"/>
      <c r="N252" s="162"/>
      <c r="O252" s="59"/>
      <c r="P252" s="59"/>
      <c r="Q252" s="59"/>
      <c r="R252" s="59"/>
      <c r="S252" s="59"/>
      <c r="T252" s="60"/>
      <c r="U252" s="33"/>
      <c r="V252" s="33"/>
      <c r="W252" s="33"/>
      <c r="X252" s="33"/>
      <c r="Y252" s="33"/>
      <c r="Z252" s="33"/>
      <c r="AA252" s="33"/>
      <c r="AB252" s="33"/>
      <c r="AC252" s="33"/>
      <c r="AD252" s="33"/>
      <c r="AE252" s="33"/>
      <c r="AT252" s="18" t="s">
        <v>149</v>
      </c>
      <c r="AU252" s="18" t="s">
        <v>83</v>
      </c>
    </row>
    <row r="253" spans="1:65" s="2" customFormat="1" ht="11.25">
      <c r="A253" s="33"/>
      <c r="B253" s="34"/>
      <c r="C253" s="33"/>
      <c r="D253" s="163" t="s">
        <v>151</v>
      </c>
      <c r="E253" s="33"/>
      <c r="F253" s="164" t="s">
        <v>1132</v>
      </c>
      <c r="G253" s="33"/>
      <c r="H253" s="33"/>
      <c r="I253" s="160"/>
      <c r="J253" s="33"/>
      <c r="K253" s="33"/>
      <c r="L253" s="34"/>
      <c r="M253" s="161"/>
      <c r="N253" s="162"/>
      <c r="O253" s="59"/>
      <c r="P253" s="59"/>
      <c r="Q253" s="59"/>
      <c r="R253" s="59"/>
      <c r="S253" s="59"/>
      <c r="T253" s="60"/>
      <c r="U253" s="33"/>
      <c r="V253" s="33"/>
      <c r="W253" s="33"/>
      <c r="X253" s="33"/>
      <c r="Y253" s="33"/>
      <c r="Z253" s="33"/>
      <c r="AA253" s="33"/>
      <c r="AB253" s="33"/>
      <c r="AC253" s="33"/>
      <c r="AD253" s="33"/>
      <c r="AE253" s="33"/>
      <c r="AT253" s="18" t="s">
        <v>151</v>
      </c>
      <c r="AU253" s="18" t="s">
        <v>83</v>
      </c>
    </row>
    <row r="254" spans="1:65" s="13" customFormat="1" ht="11.25">
      <c r="B254" s="166"/>
      <c r="D254" s="158" t="s">
        <v>155</v>
      </c>
      <c r="E254" s="167" t="s">
        <v>1</v>
      </c>
      <c r="F254" s="168" t="s">
        <v>1081</v>
      </c>
      <c r="H254" s="169">
        <v>19</v>
      </c>
      <c r="I254" s="170"/>
      <c r="L254" s="166"/>
      <c r="M254" s="171"/>
      <c r="N254" s="172"/>
      <c r="O254" s="172"/>
      <c r="P254" s="172"/>
      <c r="Q254" s="172"/>
      <c r="R254" s="172"/>
      <c r="S254" s="172"/>
      <c r="T254" s="173"/>
      <c r="AT254" s="167" t="s">
        <v>155</v>
      </c>
      <c r="AU254" s="167" t="s">
        <v>83</v>
      </c>
      <c r="AV254" s="13" t="s">
        <v>83</v>
      </c>
      <c r="AW254" s="13" t="s">
        <v>30</v>
      </c>
      <c r="AX254" s="13" t="s">
        <v>81</v>
      </c>
      <c r="AY254" s="167" t="s">
        <v>140</v>
      </c>
    </row>
    <row r="255" spans="1:65" s="2" customFormat="1" ht="24.2" customHeight="1">
      <c r="A255" s="33"/>
      <c r="B255" s="144"/>
      <c r="C255" s="145" t="s">
        <v>269</v>
      </c>
      <c r="D255" s="145" t="s">
        <v>142</v>
      </c>
      <c r="E255" s="146" t="s">
        <v>1133</v>
      </c>
      <c r="F255" s="147" t="s">
        <v>1134</v>
      </c>
      <c r="G255" s="148" t="s">
        <v>393</v>
      </c>
      <c r="H255" s="149">
        <v>38</v>
      </c>
      <c r="I255" s="150"/>
      <c r="J255" s="151">
        <f>ROUND(I255*H255,2)</f>
        <v>0</v>
      </c>
      <c r="K255" s="147" t="s">
        <v>146</v>
      </c>
      <c r="L255" s="34"/>
      <c r="M255" s="152" t="s">
        <v>1</v>
      </c>
      <c r="N255" s="153" t="s">
        <v>38</v>
      </c>
      <c r="O255" s="59"/>
      <c r="P255" s="154">
        <f>O255*H255</f>
        <v>0</v>
      </c>
      <c r="Q255" s="154">
        <v>0</v>
      </c>
      <c r="R255" s="154">
        <f>Q255*H255</f>
        <v>0</v>
      </c>
      <c r="S255" s="154">
        <v>0</v>
      </c>
      <c r="T255" s="155">
        <f>S255*H255</f>
        <v>0</v>
      </c>
      <c r="U255" s="33"/>
      <c r="V255" s="33"/>
      <c r="W255" s="33"/>
      <c r="X255" s="33"/>
      <c r="Y255" s="33"/>
      <c r="Z255" s="33"/>
      <c r="AA255" s="33"/>
      <c r="AB255" s="33"/>
      <c r="AC255" s="33"/>
      <c r="AD255" s="33"/>
      <c r="AE255" s="33"/>
      <c r="AR255" s="156" t="s">
        <v>147</v>
      </c>
      <c r="AT255" s="156" t="s">
        <v>142</v>
      </c>
      <c r="AU255" s="156" t="s">
        <v>83</v>
      </c>
      <c r="AY255" s="18" t="s">
        <v>140</v>
      </c>
      <c r="BE255" s="157">
        <f>IF(N255="základní",J255,0)</f>
        <v>0</v>
      </c>
      <c r="BF255" s="157">
        <f>IF(N255="snížená",J255,0)</f>
        <v>0</v>
      </c>
      <c r="BG255" s="157">
        <f>IF(N255="zákl. přenesená",J255,0)</f>
        <v>0</v>
      </c>
      <c r="BH255" s="157">
        <f>IF(N255="sníž. přenesená",J255,0)</f>
        <v>0</v>
      </c>
      <c r="BI255" s="157">
        <f>IF(N255="nulová",J255,0)</f>
        <v>0</v>
      </c>
      <c r="BJ255" s="18" t="s">
        <v>81</v>
      </c>
      <c r="BK255" s="157">
        <f>ROUND(I255*H255,2)</f>
        <v>0</v>
      </c>
      <c r="BL255" s="18" t="s">
        <v>147</v>
      </c>
      <c r="BM255" s="156" t="s">
        <v>1135</v>
      </c>
    </row>
    <row r="256" spans="1:65" s="2" customFormat="1" ht="39">
      <c r="A256" s="33"/>
      <c r="B256" s="34"/>
      <c r="C256" s="33"/>
      <c r="D256" s="158" t="s">
        <v>149</v>
      </c>
      <c r="E256" s="33"/>
      <c r="F256" s="159" t="s">
        <v>1136</v>
      </c>
      <c r="G256" s="33"/>
      <c r="H256" s="33"/>
      <c r="I256" s="160"/>
      <c r="J256" s="33"/>
      <c r="K256" s="33"/>
      <c r="L256" s="34"/>
      <c r="M256" s="161"/>
      <c r="N256" s="162"/>
      <c r="O256" s="59"/>
      <c r="P256" s="59"/>
      <c r="Q256" s="59"/>
      <c r="R256" s="59"/>
      <c r="S256" s="59"/>
      <c r="T256" s="60"/>
      <c r="U256" s="33"/>
      <c r="V256" s="33"/>
      <c r="W256" s="33"/>
      <c r="X256" s="33"/>
      <c r="Y256" s="33"/>
      <c r="Z256" s="33"/>
      <c r="AA256" s="33"/>
      <c r="AB256" s="33"/>
      <c r="AC256" s="33"/>
      <c r="AD256" s="33"/>
      <c r="AE256" s="33"/>
      <c r="AT256" s="18" t="s">
        <v>149</v>
      </c>
      <c r="AU256" s="18" t="s">
        <v>83</v>
      </c>
    </row>
    <row r="257" spans="1:65" s="2" customFormat="1" ht="11.25">
      <c r="A257" s="33"/>
      <c r="B257" s="34"/>
      <c r="C257" s="33"/>
      <c r="D257" s="163" t="s">
        <v>151</v>
      </c>
      <c r="E257" s="33"/>
      <c r="F257" s="164" t="s">
        <v>1137</v>
      </c>
      <c r="G257" s="33"/>
      <c r="H257" s="33"/>
      <c r="I257" s="160"/>
      <c r="J257" s="33"/>
      <c r="K257" s="33"/>
      <c r="L257" s="34"/>
      <c r="M257" s="161"/>
      <c r="N257" s="162"/>
      <c r="O257" s="59"/>
      <c r="P257" s="59"/>
      <c r="Q257" s="59"/>
      <c r="R257" s="59"/>
      <c r="S257" s="59"/>
      <c r="T257" s="60"/>
      <c r="U257" s="33"/>
      <c r="V257" s="33"/>
      <c r="W257" s="33"/>
      <c r="X257" s="33"/>
      <c r="Y257" s="33"/>
      <c r="Z257" s="33"/>
      <c r="AA257" s="33"/>
      <c r="AB257" s="33"/>
      <c r="AC257" s="33"/>
      <c r="AD257" s="33"/>
      <c r="AE257" s="33"/>
      <c r="AT257" s="18" t="s">
        <v>151</v>
      </c>
      <c r="AU257" s="18" t="s">
        <v>83</v>
      </c>
    </row>
    <row r="258" spans="1:65" s="13" customFormat="1" ht="11.25">
      <c r="B258" s="166"/>
      <c r="D258" s="158" t="s">
        <v>155</v>
      </c>
      <c r="E258" s="167" t="s">
        <v>1</v>
      </c>
      <c r="F258" s="168" t="s">
        <v>1097</v>
      </c>
      <c r="H258" s="169">
        <v>38</v>
      </c>
      <c r="I258" s="170"/>
      <c r="L258" s="166"/>
      <c r="M258" s="171"/>
      <c r="N258" s="172"/>
      <c r="O258" s="172"/>
      <c r="P258" s="172"/>
      <c r="Q258" s="172"/>
      <c r="R258" s="172"/>
      <c r="S258" s="172"/>
      <c r="T258" s="173"/>
      <c r="AT258" s="167" t="s">
        <v>155</v>
      </c>
      <c r="AU258" s="167" t="s">
        <v>83</v>
      </c>
      <c r="AV258" s="13" t="s">
        <v>83</v>
      </c>
      <c r="AW258" s="13" t="s">
        <v>30</v>
      </c>
      <c r="AX258" s="13" t="s">
        <v>81</v>
      </c>
      <c r="AY258" s="167" t="s">
        <v>140</v>
      </c>
    </row>
    <row r="259" spans="1:65" s="2" customFormat="1" ht="24.2" customHeight="1">
      <c r="A259" s="33"/>
      <c r="B259" s="144"/>
      <c r="C259" s="145" t="s">
        <v>509</v>
      </c>
      <c r="D259" s="145" t="s">
        <v>142</v>
      </c>
      <c r="E259" s="146" t="s">
        <v>1138</v>
      </c>
      <c r="F259" s="147" t="s">
        <v>1139</v>
      </c>
      <c r="G259" s="148" t="s">
        <v>393</v>
      </c>
      <c r="H259" s="149">
        <v>1</v>
      </c>
      <c r="I259" s="150"/>
      <c r="J259" s="151">
        <f>ROUND(I259*H259,2)</f>
        <v>0</v>
      </c>
      <c r="K259" s="147" t="s">
        <v>146</v>
      </c>
      <c r="L259" s="34"/>
      <c r="M259" s="152" t="s">
        <v>1</v>
      </c>
      <c r="N259" s="153" t="s">
        <v>38</v>
      </c>
      <c r="O259" s="59"/>
      <c r="P259" s="154">
        <f>O259*H259</f>
        <v>0</v>
      </c>
      <c r="Q259" s="154">
        <v>0</v>
      </c>
      <c r="R259" s="154">
        <f>Q259*H259</f>
        <v>0</v>
      </c>
      <c r="S259" s="154">
        <v>0</v>
      </c>
      <c r="T259" s="155">
        <f>S259*H259</f>
        <v>0</v>
      </c>
      <c r="U259" s="33"/>
      <c r="V259" s="33"/>
      <c r="W259" s="33"/>
      <c r="X259" s="33"/>
      <c r="Y259" s="33"/>
      <c r="Z259" s="33"/>
      <c r="AA259" s="33"/>
      <c r="AB259" s="33"/>
      <c r="AC259" s="33"/>
      <c r="AD259" s="33"/>
      <c r="AE259" s="33"/>
      <c r="AR259" s="156" t="s">
        <v>147</v>
      </c>
      <c r="AT259" s="156" t="s">
        <v>142</v>
      </c>
      <c r="AU259" s="156" t="s">
        <v>83</v>
      </c>
      <c r="AY259" s="18" t="s">
        <v>140</v>
      </c>
      <c r="BE259" s="157">
        <f>IF(N259="základní",J259,0)</f>
        <v>0</v>
      </c>
      <c r="BF259" s="157">
        <f>IF(N259="snížená",J259,0)</f>
        <v>0</v>
      </c>
      <c r="BG259" s="157">
        <f>IF(N259="zákl. přenesená",J259,0)</f>
        <v>0</v>
      </c>
      <c r="BH259" s="157">
        <f>IF(N259="sníž. přenesená",J259,0)</f>
        <v>0</v>
      </c>
      <c r="BI259" s="157">
        <f>IF(N259="nulová",J259,0)</f>
        <v>0</v>
      </c>
      <c r="BJ259" s="18" t="s">
        <v>81</v>
      </c>
      <c r="BK259" s="157">
        <f>ROUND(I259*H259,2)</f>
        <v>0</v>
      </c>
      <c r="BL259" s="18" t="s">
        <v>147</v>
      </c>
      <c r="BM259" s="156" t="s">
        <v>1140</v>
      </c>
    </row>
    <row r="260" spans="1:65" s="2" customFormat="1" ht="29.25">
      <c r="A260" s="33"/>
      <c r="B260" s="34"/>
      <c r="C260" s="33"/>
      <c r="D260" s="158" t="s">
        <v>149</v>
      </c>
      <c r="E260" s="33"/>
      <c r="F260" s="159" t="s">
        <v>1141</v>
      </c>
      <c r="G260" s="33"/>
      <c r="H260" s="33"/>
      <c r="I260" s="160"/>
      <c r="J260" s="33"/>
      <c r="K260" s="33"/>
      <c r="L260" s="34"/>
      <c r="M260" s="161"/>
      <c r="N260" s="162"/>
      <c r="O260" s="59"/>
      <c r="P260" s="59"/>
      <c r="Q260" s="59"/>
      <c r="R260" s="59"/>
      <c r="S260" s="59"/>
      <c r="T260" s="60"/>
      <c r="U260" s="33"/>
      <c r="V260" s="33"/>
      <c r="W260" s="33"/>
      <c r="X260" s="33"/>
      <c r="Y260" s="33"/>
      <c r="Z260" s="33"/>
      <c r="AA260" s="33"/>
      <c r="AB260" s="33"/>
      <c r="AC260" s="33"/>
      <c r="AD260" s="33"/>
      <c r="AE260" s="33"/>
      <c r="AT260" s="18" t="s">
        <v>149</v>
      </c>
      <c r="AU260" s="18" t="s">
        <v>83</v>
      </c>
    </row>
    <row r="261" spans="1:65" s="2" customFormat="1" ht="11.25">
      <c r="A261" s="33"/>
      <c r="B261" s="34"/>
      <c r="C261" s="33"/>
      <c r="D261" s="163" t="s">
        <v>151</v>
      </c>
      <c r="E261" s="33"/>
      <c r="F261" s="164" t="s">
        <v>1142</v>
      </c>
      <c r="G261" s="33"/>
      <c r="H261" s="33"/>
      <c r="I261" s="160"/>
      <c r="J261" s="33"/>
      <c r="K261" s="33"/>
      <c r="L261" s="34"/>
      <c r="M261" s="161"/>
      <c r="N261" s="162"/>
      <c r="O261" s="59"/>
      <c r="P261" s="59"/>
      <c r="Q261" s="59"/>
      <c r="R261" s="59"/>
      <c r="S261" s="59"/>
      <c r="T261" s="60"/>
      <c r="U261" s="33"/>
      <c r="V261" s="33"/>
      <c r="W261" s="33"/>
      <c r="X261" s="33"/>
      <c r="Y261" s="33"/>
      <c r="Z261" s="33"/>
      <c r="AA261" s="33"/>
      <c r="AB261" s="33"/>
      <c r="AC261" s="33"/>
      <c r="AD261" s="33"/>
      <c r="AE261" s="33"/>
      <c r="AT261" s="18" t="s">
        <v>151</v>
      </c>
      <c r="AU261" s="18" t="s">
        <v>83</v>
      </c>
    </row>
    <row r="262" spans="1:65" s="13" customFormat="1" ht="11.25">
      <c r="B262" s="166"/>
      <c r="D262" s="158" t="s">
        <v>155</v>
      </c>
      <c r="E262" s="167" t="s">
        <v>1</v>
      </c>
      <c r="F262" s="168" t="s">
        <v>81</v>
      </c>
      <c r="H262" s="169">
        <v>1</v>
      </c>
      <c r="I262" s="170"/>
      <c r="L262" s="166"/>
      <c r="M262" s="171"/>
      <c r="N262" s="172"/>
      <c r="O262" s="172"/>
      <c r="P262" s="172"/>
      <c r="Q262" s="172"/>
      <c r="R262" s="172"/>
      <c r="S262" s="172"/>
      <c r="T262" s="173"/>
      <c r="AT262" s="167" t="s">
        <v>155</v>
      </c>
      <c r="AU262" s="167" t="s">
        <v>83</v>
      </c>
      <c r="AV262" s="13" t="s">
        <v>83</v>
      </c>
      <c r="AW262" s="13" t="s">
        <v>30</v>
      </c>
      <c r="AX262" s="13" t="s">
        <v>81</v>
      </c>
      <c r="AY262" s="167" t="s">
        <v>140</v>
      </c>
    </row>
    <row r="263" spans="1:65" s="2" customFormat="1" ht="24.2" customHeight="1">
      <c r="A263" s="33"/>
      <c r="B263" s="144"/>
      <c r="C263" s="145" t="s">
        <v>516</v>
      </c>
      <c r="D263" s="145" t="s">
        <v>142</v>
      </c>
      <c r="E263" s="146" t="s">
        <v>1143</v>
      </c>
      <c r="F263" s="147" t="s">
        <v>1144</v>
      </c>
      <c r="G263" s="148" t="s">
        <v>393</v>
      </c>
      <c r="H263" s="149">
        <v>1</v>
      </c>
      <c r="I263" s="150"/>
      <c r="J263" s="151">
        <f>ROUND(I263*H263,2)</f>
        <v>0</v>
      </c>
      <c r="K263" s="147" t="s">
        <v>146</v>
      </c>
      <c r="L263" s="34"/>
      <c r="M263" s="152" t="s">
        <v>1</v>
      </c>
      <c r="N263" s="153" t="s">
        <v>38</v>
      </c>
      <c r="O263" s="59"/>
      <c r="P263" s="154">
        <f>O263*H263</f>
        <v>0</v>
      </c>
      <c r="Q263" s="154">
        <v>0</v>
      </c>
      <c r="R263" s="154">
        <f>Q263*H263</f>
        <v>0</v>
      </c>
      <c r="S263" s="154">
        <v>0</v>
      </c>
      <c r="T263" s="155">
        <f>S263*H263</f>
        <v>0</v>
      </c>
      <c r="U263" s="33"/>
      <c r="V263" s="33"/>
      <c r="W263" s="33"/>
      <c r="X263" s="33"/>
      <c r="Y263" s="33"/>
      <c r="Z263" s="33"/>
      <c r="AA263" s="33"/>
      <c r="AB263" s="33"/>
      <c r="AC263" s="33"/>
      <c r="AD263" s="33"/>
      <c r="AE263" s="33"/>
      <c r="AR263" s="156" t="s">
        <v>147</v>
      </c>
      <c r="AT263" s="156" t="s">
        <v>142</v>
      </c>
      <c r="AU263" s="156" t="s">
        <v>83</v>
      </c>
      <c r="AY263" s="18" t="s">
        <v>140</v>
      </c>
      <c r="BE263" s="157">
        <f>IF(N263="základní",J263,0)</f>
        <v>0</v>
      </c>
      <c r="BF263" s="157">
        <f>IF(N263="snížená",J263,0)</f>
        <v>0</v>
      </c>
      <c r="BG263" s="157">
        <f>IF(N263="zákl. přenesená",J263,0)</f>
        <v>0</v>
      </c>
      <c r="BH263" s="157">
        <f>IF(N263="sníž. přenesená",J263,0)</f>
        <v>0</v>
      </c>
      <c r="BI263" s="157">
        <f>IF(N263="nulová",J263,0)</f>
        <v>0</v>
      </c>
      <c r="BJ263" s="18" t="s">
        <v>81</v>
      </c>
      <c r="BK263" s="157">
        <f>ROUND(I263*H263,2)</f>
        <v>0</v>
      </c>
      <c r="BL263" s="18" t="s">
        <v>147</v>
      </c>
      <c r="BM263" s="156" t="s">
        <v>1145</v>
      </c>
    </row>
    <row r="264" spans="1:65" s="2" customFormat="1" ht="29.25">
      <c r="A264" s="33"/>
      <c r="B264" s="34"/>
      <c r="C264" s="33"/>
      <c r="D264" s="158" t="s">
        <v>149</v>
      </c>
      <c r="E264" s="33"/>
      <c r="F264" s="159" t="s">
        <v>1146</v>
      </c>
      <c r="G264" s="33"/>
      <c r="H264" s="33"/>
      <c r="I264" s="160"/>
      <c r="J264" s="33"/>
      <c r="K264" s="33"/>
      <c r="L264" s="34"/>
      <c r="M264" s="161"/>
      <c r="N264" s="162"/>
      <c r="O264" s="59"/>
      <c r="P264" s="59"/>
      <c r="Q264" s="59"/>
      <c r="R264" s="59"/>
      <c r="S264" s="59"/>
      <c r="T264" s="60"/>
      <c r="U264" s="33"/>
      <c r="V264" s="33"/>
      <c r="W264" s="33"/>
      <c r="X264" s="33"/>
      <c r="Y264" s="33"/>
      <c r="Z264" s="33"/>
      <c r="AA264" s="33"/>
      <c r="AB264" s="33"/>
      <c r="AC264" s="33"/>
      <c r="AD264" s="33"/>
      <c r="AE264" s="33"/>
      <c r="AT264" s="18" t="s">
        <v>149</v>
      </c>
      <c r="AU264" s="18" t="s">
        <v>83</v>
      </c>
    </row>
    <row r="265" spans="1:65" s="2" customFormat="1" ht="11.25">
      <c r="A265" s="33"/>
      <c r="B265" s="34"/>
      <c r="C265" s="33"/>
      <c r="D265" s="163" t="s">
        <v>151</v>
      </c>
      <c r="E265" s="33"/>
      <c r="F265" s="164" t="s">
        <v>1147</v>
      </c>
      <c r="G265" s="33"/>
      <c r="H265" s="33"/>
      <c r="I265" s="160"/>
      <c r="J265" s="33"/>
      <c r="K265" s="33"/>
      <c r="L265" s="34"/>
      <c r="M265" s="161"/>
      <c r="N265" s="162"/>
      <c r="O265" s="59"/>
      <c r="P265" s="59"/>
      <c r="Q265" s="59"/>
      <c r="R265" s="59"/>
      <c r="S265" s="59"/>
      <c r="T265" s="60"/>
      <c r="U265" s="33"/>
      <c r="V265" s="33"/>
      <c r="W265" s="33"/>
      <c r="X265" s="33"/>
      <c r="Y265" s="33"/>
      <c r="Z265" s="33"/>
      <c r="AA265" s="33"/>
      <c r="AB265" s="33"/>
      <c r="AC265" s="33"/>
      <c r="AD265" s="33"/>
      <c r="AE265" s="33"/>
      <c r="AT265" s="18" t="s">
        <v>151</v>
      </c>
      <c r="AU265" s="18" t="s">
        <v>83</v>
      </c>
    </row>
    <row r="266" spans="1:65" s="13" customFormat="1" ht="11.25">
      <c r="B266" s="166"/>
      <c r="D266" s="158" t="s">
        <v>155</v>
      </c>
      <c r="E266" s="167" t="s">
        <v>1</v>
      </c>
      <c r="F266" s="168" t="s">
        <v>81</v>
      </c>
      <c r="H266" s="169">
        <v>1</v>
      </c>
      <c r="I266" s="170"/>
      <c r="L266" s="166"/>
      <c r="M266" s="171"/>
      <c r="N266" s="172"/>
      <c r="O266" s="172"/>
      <c r="P266" s="172"/>
      <c r="Q266" s="172"/>
      <c r="R266" s="172"/>
      <c r="S266" s="172"/>
      <c r="T266" s="173"/>
      <c r="AT266" s="167" t="s">
        <v>155</v>
      </c>
      <c r="AU266" s="167" t="s">
        <v>83</v>
      </c>
      <c r="AV266" s="13" t="s">
        <v>83</v>
      </c>
      <c r="AW266" s="13" t="s">
        <v>30</v>
      </c>
      <c r="AX266" s="13" t="s">
        <v>81</v>
      </c>
      <c r="AY266" s="167" t="s">
        <v>140</v>
      </c>
    </row>
    <row r="267" spans="1:65" s="2" customFormat="1" ht="24.2" customHeight="1">
      <c r="A267" s="33"/>
      <c r="B267" s="144"/>
      <c r="C267" s="145" t="s">
        <v>442</v>
      </c>
      <c r="D267" s="145" t="s">
        <v>142</v>
      </c>
      <c r="E267" s="146" t="s">
        <v>1148</v>
      </c>
      <c r="F267" s="147" t="s">
        <v>1149</v>
      </c>
      <c r="G267" s="148" t="s">
        <v>393</v>
      </c>
      <c r="H267" s="149">
        <v>1</v>
      </c>
      <c r="I267" s="150"/>
      <c r="J267" s="151">
        <f>ROUND(I267*H267,2)</f>
        <v>0</v>
      </c>
      <c r="K267" s="147" t="s">
        <v>146</v>
      </c>
      <c r="L267" s="34"/>
      <c r="M267" s="152" t="s">
        <v>1</v>
      </c>
      <c r="N267" s="153" t="s">
        <v>38</v>
      </c>
      <c r="O267" s="59"/>
      <c r="P267" s="154">
        <f>O267*H267</f>
        <v>0</v>
      </c>
      <c r="Q267" s="154">
        <v>0</v>
      </c>
      <c r="R267" s="154">
        <f>Q267*H267</f>
        <v>0</v>
      </c>
      <c r="S267" s="154">
        <v>0</v>
      </c>
      <c r="T267" s="155">
        <f>S267*H267</f>
        <v>0</v>
      </c>
      <c r="U267" s="33"/>
      <c r="V267" s="33"/>
      <c r="W267" s="33"/>
      <c r="X267" s="33"/>
      <c r="Y267" s="33"/>
      <c r="Z267" s="33"/>
      <c r="AA267" s="33"/>
      <c r="AB267" s="33"/>
      <c r="AC267" s="33"/>
      <c r="AD267" s="33"/>
      <c r="AE267" s="33"/>
      <c r="AR267" s="156" t="s">
        <v>147</v>
      </c>
      <c r="AT267" s="156" t="s">
        <v>142</v>
      </c>
      <c r="AU267" s="156" t="s">
        <v>83</v>
      </c>
      <c r="AY267" s="18" t="s">
        <v>140</v>
      </c>
      <c r="BE267" s="157">
        <f>IF(N267="základní",J267,0)</f>
        <v>0</v>
      </c>
      <c r="BF267" s="157">
        <f>IF(N267="snížená",J267,0)</f>
        <v>0</v>
      </c>
      <c r="BG267" s="157">
        <f>IF(N267="zákl. přenesená",J267,0)</f>
        <v>0</v>
      </c>
      <c r="BH267" s="157">
        <f>IF(N267="sníž. přenesená",J267,0)</f>
        <v>0</v>
      </c>
      <c r="BI267" s="157">
        <f>IF(N267="nulová",J267,0)</f>
        <v>0</v>
      </c>
      <c r="BJ267" s="18" t="s">
        <v>81</v>
      </c>
      <c r="BK267" s="157">
        <f>ROUND(I267*H267,2)</f>
        <v>0</v>
      </c>
      <c r="BL267" s="18" t="s">
        <v>147</v>
      </c>
      <c r="BM267" s="156" t="s">
        <v>1150</v>
      </c>
    </row>
    <row r="268" spans="1:65" s="2" customFormat="1" ht="29.25">
      <c r="A268" s="33"/>
      <c r="B268" s="34"/>
      <c r="C268" s="33"/>
      <c r="D268" s="158" t="s">
        <v>149</v>
      </c>
      <c r="E268" s="33"/>
      <c r="F268" s="159" t="s">
        <v>1151</v>
      </c>
      <c r="G268" s="33"/>
      <c r="H268" s="33"/>
      <c r="I268" s="160"/>
      <c r="J268" s="33"/>
      <c r="K268" s="33"/>
      <c r="L268" s="34"/>
      <c r="M268" s="161"/>
      <c r="N268" s="162"/>
      <c r="O268" s="59"/>
      <c r="P268" s="59"/>
      <c r="Q268" s="59"/>
      <c r="R268" s="59"/>
      <c r="S268" s="59"/>
      <c r="T268" s="60"/>
      <c r="U268" s="33"/>
      <c r="V268" s="33"/>
      <c r="W268" s="33"/>
      <c r="X268" s="33"/>
      <c r="Y268" s="33"/>
      <c r="Z268" s="33"/>
      <c r="AA268" s="33"/>
      <c r="AB268" s="33"/>
      <c r="AC268" s="33"/>
      <c r="AD268" s="33"/>
      <c r="AE268" s="33"/>
      <c r="AT268" s="18" t="s">
        <v>149</v>
      </c>
      <c r="AU268" s="18" t="s">
        <v>83</v>
      </c>
    </row>
    <row r="269" spans="1:65" s="2" customFormat="1" ht="11.25">
      <c r="A269" s="33"/>
      <c r="B269" s="34"/>
      <c r="C269" s="33"/>
      <c r="D269" s="163" t="s">
        <v>151</v>
      </c>
      <c r="E269" s="33"/>
      <c r="F269" s="164" t="s">
        <v>1152</v>
      </c>
      <c r="G269" s="33"/>
      <c r="H269" s="33"/>
      <c r="I269" s="160"/>
      <c r="J269" s="33"/>
      <c r="K269" s="33"/>
      <c r="L269" s="34"/>
      <c r="M269" s="161"/>
      <c r="N269" s="162"/>
      <c r="O269" s="59"/>
      <c r="P269" s="59"/>
      <c r="Q269" s="59"/>
      <c r="R269" s="59"/>
      <c r="S269" s="59"/>
      <c r="T269" s="60"/>
      <c r="U269" s="33"/>
      <c r="V269" s="33"/>
      <c r="W269" s="33"/>
      <c r="X269" s="33"/>
      <c r="Y269" s="33"/>
      <c r="Z269" s="33"/>
      <c r="AA269" s="33"/>
      <c r="AB269" s="33"/>
      <c r="AC269" s="33"/>
      <c r="AD269" s="33"/>
      <c r="AE269" s="33"/>
      <c r="AT269" s="18" t="s">
        <v>151</v>
      </c>
      <c r="AU269" s="18" t="s">
        <v>83</v>
      </c>
    </row>
    <row r="270" spans="1:65" s="13" customFormat="1" ht="11.25">
      <c r="B270" s="166"/>
      <c r="D270" s="158" t="s">
        <v>155</v>
      </c>
      <c r="E270" s="167" t="s">
        <v>1</v>
      </c>
      <c r="F270" s="168" t="s">
        <v>81</v>
      </c>
      <c r="H270" s="169">
        <v>1</v>
      </c>
      <c r="I270" s="170"/>
      <c r="L270" s="166"/>
      <c r="M270" s="171"/>
      <c r="N270" s="172"/>
      <c r="O270" s="172"/>
      <c r="P270" s="172"/>
      <c r="Q270" s="172"/>
      <c r="R270" s="172"/>
      <c r="S270" s="172"/>
      <c r="T270" s="173"/>
      <c r="AT270" s="167" t="s">
        <v>155</v>
      </c>
      <c r="AU270" s="167" t="s">
        <v>83</v>
      </c>
      <c r="AV270" s="13" t="s">
        <v>83</v>
      </c>
      <c r="AW270" s="13" t="s">
        <v>30</v>
      </c>
      <c r="AX270" s="13" t="s">
        <v>81</v>
      </c>
      <c r="AY270" s="167" t="s">
        <v>140</v>
      </c>
    </row>
    <row r="271" spans="1:65" s="2" customFormat="1" ht="24.2" customHeight="1">
      <c r="A271" s="33"/>
      <c r="B271" s="144"/>
      <c r="C271" s="145" t="s">
        <v>413</v>
      </c>
      <c r="D271" s="145" t="s">
        <v>142</v>
      </c>
      <c r="E271" s="146" t="s">
        <v>1153</v>
      </c>
      <c r="F271" s="147" t="s">
        <v>1154</v>
      </c>
      <c r="G271" s="148" t="s">
        <v>393</v>
      </c>
      <c r="H271" s="149">
        <v>2</v>
      </c>
      <c r="I271" s="150"/>
      <c r="J271" s="151">
        <f>ROUND(I271*H271,2)</f>
        <v>0</v>
      </c>
      <c r="K271" s="147" t="s">
        <v>146</v>
      </c>
      <c r="L271" s="34"/>
      <c r="M271" s="152" t="s">
        <v>1</v>
      </c>
      <c r="N271" s="153" t="s">
        <v>38</v>
      </c>
      <c r="O271" s="59"/>
      <c r="P271" s="154">
        <f>O271*H271</f>
        <v>0</v>
      </c>
      <c r="Q271" s="154">
        <v>0</v>
      </c>
      <c r="R271" s="154">
        <f>Q271*H271</f>
        <v>0</v>
      </c>
      <c r="S271" s="154">
        <v>0</v>
      </c>
      <c r="T271" s="155">
        <f>S271*H271</f>
        <v>0</v>
      </c>
      <c r="U271" s="33"/>
      <c r="V271" s="33"/>
      <c r="W271" s="33"/>
      <c r="X271" s="33"/>
      <c r="Y271" s="33"/>
      <c r="Z271" s="33"/>
      <c r="AA271" s="33"/>
      <c r="AB271" s="33"/>
      <c r="AC271" s="33"/>
      <c r="AD271" s="33"/>
      <c r="AE271" s="33"/>
      <c r="AR271" s="156" t="s">
        <v>147</v>
      </c>
      <c r="AT271" s="156" t="s">
        <v>142</v>
      </c>
      <c r="AU271" s="156" t="s">
        <v>83</v>
      </c>
      <c r="AY271" s="18" t="s">
        <v>140</v>
      </c>
      <c r="BE271" s="157">
        <f>IF(N271="základní",J271,0)</f>
        <v>0</v>
      </c>
      <c r="BF271" s="157">
        <f>IF(N271="snížená",J271,0)</f>
        <v>0</v>
      </c>
      <c r="BG271" s="157">
        <f>IF(N271="zákl. přenesená",J271,0)</f>
        <v>0</v>
      </c>
      <c r="BH271" s="157">
        <f>IF(N271="sníž. přenesená",J271,0)</f>
        <v>0</v>
      </c>
      <c r="BI271" s="157">
        <f>IF(N271="nulová",J271,0)</f>
        <v>0</v>
      </c>
      <c r="BJ271" s="18" t="s">
        <v>81</v>
      </c>
      <c r="BK271" s="157">
        <f>ROUND(I271*H271,2)</f>
        <v>0</v>
      </c>
      <c r="BL271" s="18" t="s">
        <v>147</v>
      </c>
      <c r="BM271" s="156" t="s">
        <v>1155</v>
      </c>
    </row>
    <row r="272" spans="1:65" s="2" customFormat="1" ht="29.25">
      <c r="A272" s="33"/>
      <c r="B272" s="34"/>
      <c r="C272" s="33"/>
      <c r="D272" s="158" t="s">
        <v>149</v>
      </c>
      <c r="E272" s="33"/>
      <c r="F272" s="159" t="s">
        <v>1156</v>
      </c>
      <c r="G272" s="33"/>
      <c r="H272" s="33"/>
      <c r="I272" s="160"/>
      <c r="J272" s="33"/>
      <c r="K272" s="33"/>
      <c r="L272" s="34"/>
      <c r="M272" s="161"/>
      <c r="N272" s="162"/>
      <c r="O272" s="59"/>
      <c r="P272" s="59"/>
      <c r="Q272" s="59"/>
      <c r="R272" s="59"/>
      <c r="S272" s="59"/>
      <c r="T272" s="60"/>
      <c r="U272" s="33"/>
      <c r="V272" s="33"/>
      <c r="W272" s="33"/>
      <c r="X272" s="33"/>
      <c r="Y272" s="33"/>
      <c r="Z272" s="33"/>
      <c r="AA272" s="33"/>
      <c r="AB272" s="33"/>
      <c r="AC272" s="33"/>
      <c r="AD272" s="33"/>
      <c r="AE272" s="33"/>
      <c r="AT272" s="18" t="s">
        <v>149</v>
      </c>
      <c r="AU272" s="18" t="s">
        <v>83</v>
      </c>
    </row>
    <row r="273" spans="1:65" s="2" customFormat="1" ht="11.25">
      <c r="A273" s="33"/>
      <c r="B273" s="34"/>
      <c r="C273" s="33"/>
      <c r="D273" s="163" t="s">
        <v>151</v>
      </c>
      <c r="E273" s="33"/>
      <c r="F273" s="164" t="s">
        <v>1157</v>
      </c>
      <c r="G273" s="33"/>
      <c r="H273" s="33"/>
      <c r="I273" s="160"/>
      <c r="J273" s="33"/>
      <c r="K273" s="33"/>
      <c r="L273" s="34"/>
      <c r="M273" s="161"/>
      <c r="N273" s="162"/>
      <c r="O273" s="59"/>
      <c r="P273" s="59"/>
      <c r="Q273" s="59"/>
      <c r="R273" s="59"/>
      <c r="S273" s="59"/>
      <c r="T273" s="60"/>
      <c r="U273" s="33"/>
      <c r="V273" s="33"/>
      <c r="W273" s="33"/>
      <c r="X273" s="33"/>
      <c r="Y273" s="33"/>
      <c r="Z273" s="33"/>
      <c r="AA273" s="33"/>
      <c r="AB273" s="33"/>
      <c r="AC273" s="33"/>
      <c r="AD273" s="33"/>
      <c r="AE273" s="33"/>
      <c r="AT273" s="18" t="s">
        <v>151</v>
      </c>
      <c r="AU273" s="18" t="s">
        <v>83</v>
      </c>
    </row>
    <row r="274" spans="1:65" s="13" customFormat="1" ht="11.25">
      <c r="B274" s="166"/>
      <c r="D274" s="158" t="s">
        <v>155</v>
      </c>
      <c r="E274" s="167" t="s">
        <v>1</v>
      </c>
      <c r="F274" s="168" t="s">
        <v>83</v>
      </c>
      <c r="H274" s="169">
        <v>2</v>
      </c>
      <c r="I274" s="170"/>
      <c r="L274" s="166"/>
      <c r="M274" s="171"/>
      <c r="N274" s="172"/>
      <c r="O274" s="172"/>
      <c r="P274" s="172"/>
      <c r="Q274" s="172"/>
      <c r="R274" s="172"/>
      <c r="S274" s="172"/>
      <c r="T274" s="173"/>
      <c r="AT274" s="167" t="s">
        <v>155</v>
      </c>
      <c r="AU274" s="167" t="s">
        <v>83</v>
      </c>
      <c r="AV274" s="13" t="s">
        <v>83</v>
      </c>
      <c r="AW274" s="13" t="s">
        <v>30</v>
      </c>
      <c r="AX274" s="13" t="s">
        <v>81</v>
      </c>
      <c r="AY274" s="167" t="s">
        <v>140</v>
      </c>
    </row>
    <row r="275" spans="1:65" s="2" customFormat="1" ht="24.2" customHeight="1">
      <c r="A275" s="33"/>
      <c r="B275" s="144"/>
      <c r="C275" s="145" t="s">
        <v>399</v>
      </c>
      <c r="D275" s="145" t="s">
        <v>142</v>
      </c>
      <c r="E275" s="146" t="s">
        <v>244</v>
      </c>
      <c r="F275" s="147" t="s">
        <v>245</v>
      </c>
      <c r="G275" s="148" t="s">
        <v>145</v>
      </c>
      <c r="H275" s="149">
        <v>20</v>
      </c>
      <c r="I275" s="150"/>
      <c r="J275" s="151">
        <f>ROUND(I275*H275,2)</f>
        <v>0</v>
      </c>
      <c r="K275" s="147" t="s">
        <v>146</v>
      </c>
      <c r="L275" s="34"/>
      <c r="M275" s="152" t="s">
        <v>1</v>
      </c>
      <c r="N275" s="153" t="s">
        <v>38</v>
      </c>
      <c r="O275" s="59"/>
      <c r="P275" s="154">
        <f>O275*H275</f>
        <v>0</v>
      </c>
      <c r="Q275" s="154">
        <v>0</v>
      </c>
      <c r="R275" s="154">
        <f>Q275*H275</f>
        <v>0</v>
      </c>
      <c r="S275" s="154">
        <v>0</v>
      </c>
      <c r="T275" s="155">
        <f>S275*H275</f>
        <v>0</v>
      </c>
      <c r="U275" s="33"/>
      <c r="V275" s="33"/>
      <c r="W275" s="33"/>
      <c r="X275" s="33"/>
      <c r="Y275" s="33"/>
      <c r="Z275" s="33"/>
      <c r="AA275" s="33"/>
      <c r="AB275" s="33"/>
      <c r="AC275" s="33"/>
      <c r="AD275" s="33"/>
      <c r="AE275" s="33"/>
      <c r="AR275" s="156" t="s">
        <v>147</v>
      </c>
      <c r="AT275" s="156" t="s">
        <v>142</v>
      </c>
      <c r="AU275" s="156" t="s">
        <v>83</v>
      </c>
      <c r="AY275" s="18" t="s">
        <v>140</v>
      </c>
      <c r="BE275" s="157">
        <f>IF(N275="základní",J275,0)</f>
        <v>0</v>
      </c>
      <c r="BF275" s="157">
        <f>IF(N275="snížená",J275,0)</f>
        <v>0</v>
      </c>
      <c r="BG275" s="157">
        <f>IF(N275="zákl. přenesená",J275,0)</f>
        <v>0</v>
      </c>
      <c r="BH275" s="157">
        <f>IF(N275="sníž. přenesená",J275,0)</f>
        <v>0</v>
      </c>
      <c r="BI275" s="157">
        <f>IF(N275="nulová",J275,0)</f>
        <v>0</v>
      </c>
      <c r="BJ275" s="18" t="s">
        <v>81</v>
      </c>
      <c r="BK275" s="157">
        <f>ROUND(I275*H275,2)</f>
        <v>0</v>
      </c>
      <c r="BL275" s="18" t="s">
        <v>147</v>
      </c>
      <c r="BM275" s="156" t="s">
        <v>1158</v>
      </c>
    </row>
    <row r="276" spans="1:65" s="2" customFormat="1" ht="19.5">
      <c r="A276" s="33"/>
      <c r="B276" s="34"/>
      <c r="C276" s="33"/>
      <c r="D276" s="158" t="s">
        <v>149</v>
      </c>
      <c r="E276" s="33"/>
      <c r="F276" s="159" t="s">
        <v>247</v>
      </c>
      <c r="G276" s="33"/>
      <c r="H276" s="33"/>
      <c r="I276" s="160"/>
      <c r="J276" s="33"/>
      <c r="K276" s="33"/>
      <c r="L276" s="34"/>
      <c r="M276" s="161"/>
      <c r="N276" s="162"/>
      <c r="O276" s="59"/>
      <c r="P276" s="59"/>
      <c r="Q276" s="59"/>
      <c r="R276" s="59"/>
      <c r="S276" s="59"/>
      <c r="T276" s="60"/>
      <c r="U276" s="33"/>
      <c r="V276" s="33"/>
      <c r="W276" s="33"/>
      <c r="X276" s="33"/>
      <c r="Y276" s="33"/>
      <c r="Z276" s="33"/>
      <c r="AA276" s="33"/>
      <c r="AB276" s="33"/>
      <c r="AC276" s="33"/>
      <c r="AD276" s="33"/>
      <c r="AE276" s="33"/>
      <c r="AT276" s="18" t="s">
        <v>149</v>
      </c>
      <c r="AU276" s="18" t="s">
        <v>83</v>
      </c>
    </row>
    <row r="277" spans="1:65" s="2" customFormat="1" ht="11.25">
      <c r="A277" s="33"/>
      <c r="B277" s="34"/>
      <c r="C277" s="33"/>
      <c r="D277" s="163" t="s">
        <v>151</v>
      </c>
      <c r="E277" s="33"/>
      <c r="F277" s="164" t="s">
        <v>248</v>
      </c>
      <c r="G277" s="33"/>
      <c r="H277" s="33"/>
      <c r="I277" s="160"/>
      <c r="J277" s="33"/>
      <c r="K277" s="33"/>
      <c r="L277" s="34"/>
      <c r="M277" s="161"/>
      <c r="N277" s="162"/>
      <c r="O277" s="59"/>
      <c r="P277" s="59"/>
      <c r="Q277" s="59"/>
      <c r="R277" s="59"/>
      <c r="S277" s="59"/>
      <c r="T277" s="60"/>
      <c r="U277" s="33"/>
      <c r="V277" s="33"/>
      <c r="W277" s="33"/>
      <c r="X277" s="33"/>
      <c r="Y277" s="33"/>
      <c r="Z277" s="33"/>
      <c r="AA277" s="33"/>
      <c r="AB277" s="33"/>
      <c r="AC277" s="33"/>
      <c r="AD277" s="33"/>
      <c r="AE277" s="33"/>
      <c r="AT277" s="18" t="s">
        <v>151</v>
      </c>
      <c r="AU277" s="18" t="s">
        <v>83</v>
      </c>
    </row>
    <row r="278" spans="1:65" s="2" customFormat="1" ht="117">
      <c r="A278" s="33"/>
      <c r="B278" s="34"/>
      <c r="C278" s="33"/>
      <c r="D278" s="158" t="s">
        <v>153</v>
      </c>
      <c r="E278" s="33"/>
      <c r="F278" s="165" t="s">
        <v>249</v>
      </c>
      <c r="G278" s="33"/>
      <c r="H278" s="33"/>
      <c r="I278" s="160"/>
      <c r="J278" s="33"/>
      <c r="K278" s="33"/>
      <c r="L278" s="34"/>
      <c r="M278" s="161"/>
      <c r="N278" s="162"/>
      <c r="O278" s="59"/>
      <c r="P278" s="59"/>
      <c r="Q278" s="59"/>
      <c r="R278" s="59"/>
      <c r="S278" s="59"/>
      <c r="T278" s="60"/>
      <c r="U278" s="33"/>
      <c r="V278" s="33"/>
      <c r="W278" s="33"/>
      <c r="X278" s="33"/>
      <c r="Y278" s="33"/>
      <c r="Z278" s="33"/>
      <c r="AA278" s="33"/>
      <c r="AB278" s="33"/>
      <c r="AC278" s="33"/>
      <c r="AD278" s="33"/>
      <c r="AE278" s="33"/>
      <c r="AT278" s="18" t="s">
        <v>153</v>
      </c>
      <c r="AU278" s="18" t="s">
        <v>83</v>
      </c>
    </row>
    <row r="279" spans="1:65" s="13" customFormat="1" ht="11.25">
      <c r="B279" s="166"/>
      <c r="D279" s="158" t="s">
        <v>155</v>
      </c>
      <c r="E279" s="167" t="s">
        <v>1</v>
      </c>
      <c r="F279" s="168" t="s">
        <v>1159</v>
      </c>
      <c r="H279" s="169">
        <v>20</v>
      </c>
      <c r="I279" s="170"/>
      <c r="L279" s="166"/>
      <c r="M279" s="171"/>
      <c r="N279" s="172"/>
      <c r="O279" s="172"/>
      <c r="P279" s="172"/>
      <c r="Q279" s="172"/>
      <c r="R279" s="172"/>
      <c r="S279" s="172"/>
      <c r="T279" s="173"/>
      <c r="AT279" s="167" t="s">
        <v>155</v>
      </c>
      <c r="AU279" s="167" t="s">
        <v>83</v>
      </c>
      <c r="AV279" s="13" t="s">
        <v>83</v>
      </c>
      <c r="AW279" s="13" t="s">
        <v>30</v>
      </c>
      <c r="AX279" s="13" t="s">
        <v>81</v>
      </c>
      <c r="AY279" s="167" t="s">
        <v>140</v>
      </c>
    </row>
    <row r="280" spans="1:65" s="2" customFormat="1" ht="16.5" customHeight="1">
      <c r="A280" s="33"/>
      <c r="B280" s="144"/>
      <c r="C280" s="182" t="s">
        <v>810</v>
      </c>
      <c r="D280" s="182" t="s">
        <v>231</v>
      </c>
      <c r="E280" s="183" t="s">
        <v>252</v>
      </c>
      <c r="F280" s="184" t="s">
        <v>253</v>
      </c>
      <c r="G280" s="185" t="s">
        <v>254</v>
      </c>
      <c r="H280" s="186">
        <v>1</v>
      </c>
      <c r="I280" s="187"/>
      <c r="J280" s="188">
        <f>ROUND(I280*H280,2)</f>
        <v>0</v>
      </c>
      <c r="K280" s="184" t="s">
        <v>146</v>
      </c>
      <c r="L280" s="189"/>
      <c r="M280" s="190" t="s">
        <v>1</v>
      </c>
      <c r="N280" s="191" t="s">
        <v>38</v>
      </c>
      <c r="O280" s="59"/>
      <c r="P280" s="154">
        <f>O280*H280</f>
        <v>0</v>
      </c>
      <c r="Q280" s="154">
        <v>1E-3</v>
      </c>
      <c r="R280" s="154">
        <f>Q280*H280</f>
        <v>1E-3</v>
      </c>
      <c r="S280" s="154">
        <v>0</v>
      </c>
      <c r="T280" s="155">
        <f>S280*H280</f>
        <v>0</v>
      </c>
      <c r="U280" s="33"/>
      <c r="V280" s="33"/>
      <c r="W280" s="33"/>
      <c r="X280" s="33"/>
      <c r="Y280" s="33"/>
      <c r="Z280" s="33"/>
      <c r="AA280" s="33"/>
      <c r="AB280" s="33"/>
      <c r="AC280" s="33"/>
      <c r="AD280" s="33"/>
      <c r="AE280" s="33"/>
      <c r="AR280" s="156" t="s">
        <v>199</v>
      </c>
      <c r="AT280" s="156" t="s">
        <v>231</v>
      </c>
      <c r="AU280" s="156" t="s">
        <v>83</v>
      </c>
      <c r="AY280" s="18" t="s">
        <v>140</v>
      </c>
      <c r="BE280" s="157">
        <f>IF(N280="základní",J280,0)</f>
        <v>0</v>
      </c>
      <c r="BF280" s="157">
        <f>IF(N280="snížená",J280,0)</f>
        <v>0</v>
      </c>
      <c r="BG280" s="157">
        <f>IF(N280="zákl. přenesená",J280,0)</f>
        <v>0</v>
      </c>
      <c r="BH280" s="157">
        <f>IF(N280="sníž. přenesená",J280,0)</f>
        <v>0</v>
      </c>
      <c r="BI280" s="157">
        <f>IF(N280="nulová",J280,0)</f>
        <v>0</v>
      </c>
      <c r="BJ280" s="18" t="s">
        <v>81</v>
      </c>
      <c r="BK280" s="157">
        <f>ROUND(I280*H280,2)</f>
        <v>0</v>
      </c>
      <c r="BL280" s="18" t="s">
        <v>147</v>
      </c>
      <c r="BM280" s="156" t="s">
        <v>1160</v>
      </c>
    </row>
    <row r="281" spans="1:65" s="2" customFormat="1" ht="11.25">
      <c r="A281" s="33"/>
      <c r="B281" s="34"/>
      <c r="C281" s="33"/>
      <c r="D281" s="158" t="s">
        <v>149</v>
      </c>
      <c r="E281" s="33"/>
      <c r="F281" s="159" t="s">
        <v>253</v>
      </c>
      <c r="G281" s="33"/>
      <c r="H281" s="33"/>
      <c r="I281" s="160"/>
      <c r="J281" s="33"/>
      <c r="K281" s="33"/>
      <c r="L281" s="34"/>
      <c r="M281" s="161"/>
      <c r="N281" s="162"/>
      <c r="O281" s="59"/>
      <c r="P281" s="59"/>
      <c r="Q281" s="59"/>
      <c r="R281" s="59"/>
      <c r="S281" s="59"/>
      <c r="T281" s="60"/>
      <c r="U281" s="33"/>
      <c r="V281" s="33"/>
      <c r="W281" s="33"/>
      <c r="X281" s="33"/>
      <c r="Y281" s="33"/>
      <c r="Z281" s="33"/>
      <c r="AA281" s="33"/>
      <c r="AB281" s="33"/>
      <c r="AC281" s="33"/>
      <c r="AD281" s="33"/>
      <c r="AE281" s="33"/>
      <c r="AT281" s="18" t="s">
        <v>149</v>
      </c>
      <c r="AU281" s="18" t="s">
        <v>83</v>
      </c>
    </row>
    <row r="282" spans="1:65" s="13" customFormat="1" ht="11.25">
      <c r="B282" s="166"/>
      <c r="D282" s="158" t="s">
        <v>155</v>
      </c>
      <c r="E282" s="167" t="s">
        <v>1</v>
      </c>
      <c r="F282" s="168" t="s">
        <v>1161</v>
      </c>
      <c r="H282" s="169">
        <v>1</v>
      </c>
      <c r="I282" s="170"/>
      <c r="L282" s="166"/>
      <c r="M282" s="171"/>
      <c r="N282" s="172"/>
      <c r="O282" s="172"/>
      <c r="P282" s="172"/>
      <c r="Q282" s="172"/>
      <c r="R282" s="172"/>
      <c r="S282" s="172"/>
      <c r="T282" s="173"/>
      <c r="AT282" s="167" t="s">
        <v>155</v>
      </c>
      <c r="AU282" s="167" t="s">
        <v>83</v>
      </c>
      <c r="AV282" s="13" t="s">
        <v>83</v>
      </c>
      <c r="AW282" s="13" t="s">
        <v>30</v>
      </c>
      <c r="AX282" s="13" t="s">
        <v>81</v>
      </c>
      <c r="AY282" s="167" t="s">
        <v>140</v>
      </c>
    </row>
    <row r="283" spans="1:65" s="15" customFormat="1" ht="11.25">
      <c r="B283" s="192"/>
      <c r="D283" s="158" t="s">
        <v>155</v>
      </c>
      <c r="E283" s="193" t="s">
        <v>1</v>
      </c>
      <c r="F283" s="194" t="s">
        <v>98</v>
      </c>
      <c r="H283" s="193" t="s">
        <v>1</v>
      </c>
      <c r="I283" s="195"/>
      <c r="L283" s="192"/>
      <c r="M283" s="196"/>
      <c r="N283" s="197"/>
      <c r="O283" s="197"/>
      <c r="P283" s="197"/>
      <c r="Q283" s="197"/>
      <c r="R283" s="197"/>
      <c r="S283" s="197"/>
      <c r="T283" s="198"/>
      <c r="AT283" s="193" t="s">
        <v>155</v>
      </c>
      <c r="AU283" s="193" t="s">
        <v>83</v>
      </c>
      <c r="AV283" s="15" t="s">
        <v>81</v>
      </c>
      <c r="AW283" s="15" t="s">
        <v>30</v>
      </c>
      <c r="AX283" s="15" t="s">
        <v>73</v>
      </c>
      <c r="AY283" s="193" t="s">
        <v>140</v>
      </c>
    </row>
    <row r="284" spans="1:65" s="2" customFormat="1" ht="33" customHeight="1">
      <c r="A284" s="33"/>
      <c r="B284" s="144"/>
      <c r="C284" s="145" t="s">
        <v>676</v>
      </c>
      <c r="D284" s="145" t="s">
        <v>142</v>
      </c>
      <c r="E284" s="146" t="s">
        <v>1162</v>
      </c>
      <c r="F284" s="147" t="s">
        <v>1163</v>
      </c>
      <c r="G284" s="148" t="s">
        <v>393</v>
      </c>
      <c r="H284" s="149">
        <v>4</v>
      </c>
      <c r="I284" s="150"/>
      <c r="J284" s="151">
        <f>ROUND(I284*H284,2)</f>
        <v>0</v>
      </c>
      <c r="K284" s="147" t="s">
        <v>146</v>
      </c>
      <c r="L284" s="34"/>
      <c r="M284" s="152" t="s">
        <v>1</v>
      </c>
      <c r="N284" s="153" t="s">
        <v>38</v>
      </c>
      <c r="O284" s="59"/>
      <c r="P284" s="154">
        <f>O284*H284</f>
        <v>0</v>
      </c>
      <c r="Q284" s="154">
        <v>0</v>
      </c>
      <c r="R284" s="154">
        <f>Q284*H284</f>
        <v>0</v>
      </c>
      <c r="S284" s="154">
        <v>0</v>
      </c>
      <c r="T284" s="155">
        <f>S284*H284</f>
        <v>0</v>
      </c>
      <c r="U284" s="33"/>
      <c r="V284" s="33"/>
      <c r="W284" s="33"/>
      <c r="X284" s="33"/>
      <c r="Y284" s="33"/>
      <c r="Z284" s="33"/>
      <c r="AA284" s="33"/>
      <c r="AB284" s="33"/>
      <c r="AC284" s="33"/>
      <c r="AD284" s="33"/>
      <c r="AE284" s="33"/>
      <c r="AR284" s="156" t="s">
        <v>147</v>
      </c>
      <c r="AT284" s="156" t="s">
        <v>142</v>
      </c>
      <c r="AU284" s="156" t="s">
        <v>83</v>
      </c>
      <c r="AY284" s="18" t="s">
        <v>140</v>
      </c>
      <c r="BE284" s="157">
        <f>IF(N284="základní",J284,0)</f>
        <v>0</v>
      </c>
      <c r="BF284" s="157">
        <f>IF(N284="snížená",J284,0)</f>
        <v>0</v>
      </c>
      <c r="BG284" s="157">
        <f>IF(N284="zákl. přenesená",J284,0)</f>
        <v>0</v>
      </c>
      <c r="BH284" s="157">
        <f>IF(N284="sníž. přenesená",J284,0)</f>
        <v>0</v>
      </c>
      <c r="BI284" s="157">
        <f>IF(N284="nulová",J284,0)</f>
        <v>0</v>
      </c>
      <c r="BJ284" s="18" t="s">
        <v>81</v>
      </c>
      <c r="BK284" s="157">
        <f>ROUND(I284*H284,2)</f>
        <v>0</v>
      </c>
      <c r="BL284" s="18" t="s">
        <v>147</v>
      </c>
      <c r="BM284" s="156" t="s">
        <v>1164</v>
      </c>
    </row>
    <row r="285" spans="1:65" s="2" customFormat="1" ht="19.5">
      <c r="A285" s="33"/>
      <c r="B285" s="34"/>
      <c r="C285" s="33"/>
      <c r="D285" s="158" t="s">
        <v>149</v>
      </c>
      <c r="E285" s="33"/>
      <c r="F285" s="159" t="s">
        <v>1165</v>
      </c>
      <c r="G285" s="33"/>
      <c r="H285" s="33"/>
      <c r="I285" s="160"/>
      <c r="J285" s="33"/>
      <c r="K285" s="33"/>
      <c r="L285" s="34"/>
      <c r="M285" s="161"/>
      <c r="N285" s="162"/>
      <c r="O285" s="59"/>
      <c r="P285" s="59"/>
      <c r="Q285" s="59"/>
      <c r="R285" s="59"/>
      <c r="S285" s="59"/>
      <c r="T285" s="60"/>
      <c r="U285" s="33"/>
      <c r="V285" s="33"/>
      <c r="W285" s="33"/>
      <c r="X285" s="33"/>
      <c r="Y285" s="33"/>
      <c r="Z285" s="33"/>
      <c r="AA285" s="33"/>
      <c r="AB285" s="33"/>
      <c r="AC285" s="33"/>
      <c r="AD285" s="33"/>
      <c r="AE285" s="33"/>
      <c r="AT285" s="18" t="s">
        <v>149</v>
      </c>
      <c r="AU285" s="18" t="s">
        <v>83</v>
      </c>
    </row>
    <row r="286" spans="1:65" s="2" customFormat="1" ht="11.25">
      <c r="A286" s="33"/>
      <c r="B286" s="34"/>
      <c r="C286" s="33"/>
      <c r="D286" s="163" t="s">
        <v>151</v>
      </c>
      <c r="E286" s="33"/>
      <c r="F286" s="164" t="s">
        <v>1166</v>
      </c>
      <c r="G286" s="33"/>
      <c r="H286" s="33"/>
      <c r="I286" s="160"/>
      <c r="J286" s="33"/>
      <c r="K286" s="33"/>
      <c r="L286" s="34"/>
      <c r="M286" s="161"/>
      <c r="N286" s="162"/>
      <c r="O286" s="59"/>
      <c r="P286" s="59"/>
      <c r="Q286" s="59"/>
      <c r="R286" s="59"/>
      <c r="S286" s="59"/>
      <c r="T286" s="60"/>
      <c r="U286" s="33"/>
      <c r="V286" s="33"/>
      <c r="W286" s="33"/>
      <c r="X286" s="33"/>
      <c r="Y286" s="33"/>
      <c r="Z286" s="33"/>
      <c r="AA286" s="33"/>
      <c r="AB286" s="33"/>
      <c r="AC286" s="33"/>
      <c r="AD286" s="33"/>
      <c r="AE286" s="33"/>
      <c r="AT286" s="18" t="s">
        <v>151</v>
      </c>
      <c r="AU286" s="18" t="s">
        <v>83</v>
      </c>
    </row>
    <row r="287" spans="1:65" s="13" customFormat="1" ht="11.25">
      <c r="B287" s="166"/>
      <c r="D287" s="158" t="s">
        <v>155</v>
      </c>
      <c r="E287" s="167" t="s">
        <v>1</v>
      </c>
      <c r="F287" s="168" t="s">
        <v>147</v>
      </c>
      <c r="H287" s="169">
        <v>4</v>
      </c>
      <c r="I287" s="170"/>
      <c r="L287" s="166"/>
      <c r="M287" s="171"/>
      <c r="N287" s="172"/>
      <c r="O287" s="172"/>
      <c r="P287" s="172"/>
      <c r="Q287" s="172"/>
      <c r="R287" s="172"/>
      <c r="S287" s="172"/>
      <c r="T287" s="173"/>
      <c r="AT287" s="167" t="s">
        <v>155</v>
      </c>
      <c r="AU287" s="167" t="s">
        <v>83</v>
      </c>
      <c r="AV287" s="13" t="s">
        <v>83</v>
      </c>
      <c r="AW287" s="13" t="s">
        <v>30</v>
      </c>
      <c r="AX287" s="13" t="s">
        <v>81</v>
      </c>
      <c r="AY287" s="167" t="s">
        <v>140</v>
      </c>
    </row>
    <row r="288" spans="1:65" s="2" customFormat="1" ht="24.2" customHeight="1">
      <c r="A288" s="33"/>
      <c r="B288" s="144"/>
      <c r="C288" s="145" t="s">
        <v>754</v>
      </c>
      <c r="D288" s="145" t="s">
        <v>142</v>
      </c>
      <c r="E288" s="146" t="s">
        <v>1167</v>
      </c>
      <c r="F288" s="147" t="s">
        <v>1168</v>
      </c>
      <c r="G288" s="148" t="s">
        <v>393</v>
      </c>
      <c r="H288" s="149">
        <v>4</v>
      </c>
      <c r="I288" s="150"/>
      <c r="J288" s="151">
        <f>ROUND(I288*H288,2)</f>
        <v>0</v>
      </c>
      <c r="K288" s="147" t="s">
        <v>146</v>
      </c>
      <c r="L288" s="34"/>
      <c r="M288" s="152" t="s">
        <v>1</v>
      </c>
      <c r="N288" s="153" t="s">
        <v>38</v>
      </c>
      <c r="O288" s="59"/>
      <c r="P288" s="154">
        <f>O288*H288</f>
        <v>0</v>
      </c>
      <c r="Q288" s="154">
        <v>0</v>
      </c>
      <c r="R288" s="154">
        <f>Q288*H288</f>
        <v>0</v>
      </c>
      <c r="S288" s="154">
        <v>0</v>
      </c>
      <c r="T288" s="155">
        <f>S288*H288</f>
        <v>0</v>
      </c>
      <c r="U288" s="33"/>
      <c r="V288" s="33"/>
      <c r="W288" s="33"/>
      <c r="X288" s="33"/>
      <c r="Y288" s="33"/>
      <c r="Z288" s="33"/>
      <c r="AA288" s="33"/>
      <c r="AB288" s="33"/>
      <c r="AC288" s="33"/>
      <c r="AD288" s="33"/>
      <c r="AE288" s="33"/>
      <c r="AR288" s="156" t="s">
        <v>147</v>
      </c>
      <c r="AT288" s="156" t="s">
        <v>142</v>
      </c>
      <c r="AU288" s="156" t="s">
        <v>83</v>
      </c>
      <c r="AY288" s="18" t="s">
        <v>140</v>
      </c>
      <c r="BE288" s="157">
        <f>IF(N288="základní",J288,0)</f>
        <v>0</v>
      </c>
      <c r="BF288" s="157">
        <f>IF(N288="snížená",J288,0)</f>
        <v>0</v>
      </c>
      <c r="BG288" s="157">
        <f>IF(N288="zákl. přenesená",J288,0)</f>
        <v>0</v>
      </c>
      <c r="BH288" s="157">
        <f>IF(N288="sníž. přenesená",J288,0)</f>
        <v>0</v>
      </c>
      <c r="BI288" s="157">
        <f>IF(N288="nulová",J288,0)</f>
        <v>0</v>
      </c>
      <c r="BJ288" s="18" t="s">
        <v>81</v>
      </c>
      <c r="BK288" s="157">
        <f>ROUND(I288*H288,2)</f>
        <v>0</v>
      </c>
      <c r="BL288" s="18" t="s">
        <v>147</v>
      </c>
      <c r="BM288" s="156" t="s">
        <v>1169</v>
      </c>
    </row>
    <row r="289" spans="1:65" s="2" customFormat="1" ht="29.25">
      <c r="A289" s="33"/>
      <c r="B289" s="34"/>
      <c r="C289" s="33"/>
      <c r="D289" s="158" t="s">
        <v>149</v>
      </c>
      <c r="E289" s="33"/>
      <c r="F289" s="159" t="s">
        <v>1170</v>
      </c>
      <c r="G289" s="33"/>
      <c r="H289" s="33"/>
      <c r="I289" s="160"/>
      <c r="J289" s="33"/>
      <c r="K289" s="33"/>
      <c r="L289" s="34"/>
      <c r="M289" s="161"/>
      <c r="N289" s="162"/>
      <c r="O289" s="59"/>
      <c r="P289" s="59"/>
      <c r="Q289" s="59"/>
      <c r="R289" s="59"/>
      <c r="S289" s="59"/>
      <c r="T289" s="60"/>
      <c r="U289" s="33"/>
      <c r="V289" s="33"/>
      <c r="W289" s="33"/>
      <c r="X289" s="33"/>
      <c r="Y289" s="33"/>
      <c r="Z289" s="33"/>
      <c r="AA289" s="33"/>
      <c r="AB289" s="33"/>
      <c r="AC289" s="33"/>
      <c r="AD289" s="33"/>
      <c r="AE289" s="33"/>
      <c r="AT289" s="18" t="s">
        <v>149</v>
      </c>
      <c r="AU289" s="18" t="s">
        <v>83</v>
      </c>
    </row>
    <row r="290" spans="1:65" s="2" customFormat="1" ht="11.25">
      <c r="A290" s="33"/>
      <c r="B290" s="34"/>
      <c r="C290" s="33"/>
      <c r="D290" s="163" t="s">
        <v>151</v>
      </c>
      <c r="E290" s="33"/>
      <c r="F290" s="164" t="s">
        <v>1171</v>
      </c>
      <c r="G290" s="33"/>
      <c r="H290" s="33"/>
      <c r="I290" s="160"/>
      <c r="J290" s="33"/>
      <c r="K290" s="33"/>
      <c r="L290" s="34"/>
      <c r="M290" s="161"/>
      <c r="N290" s="162"/>
      <c r="O290" s="59"/>
      <c r="P290" s="59"/>
      <c r="Q290" s="59"/>
      <c r="R290" s="59"/>
      <c r="S290" s="59"/>
      <c r="T290" s="60"/>
      <c r="U290" s="33"/>
      <c r="V290" s="33"/>
      <c r="W290" s="33"/>
      <c r="X290" s="33"/>
      <c r="Y290" s="33"/>
      <c r="Z290" s="33"/>
      <c r="AA290" s="33"/>
      <c r="AB290" s="33"/>
      <c r="AC290" s="33"/>
      <c r="AD290" s="33"/>
      <c r="AE290" s="33"/>
      <c r="AT290" s="18" t="s">
        <v>151</v>
      </c>
      <c r="AU290" s="18" t="s">
        <v>83</v>
      </c>
    </row>
    <row r="291" spans="1:65" s="13" customFormat="1" ht="11.25">
      <c r="B291" s="166"/>
      <c r="D291" s="158" t="s">
        <v>155</v>
      </c>
      <c r="E291" s="167" t="s">
        <v>1</v>
      </c>
      <c r="F291" s="168" t="s">
        <v>147</v>
      </c>
      <c r="H291" s="169">
        <v>4</v>
      </c>
      <c r="I291" s="170"/>
      <c r="L291" s="166"/>
      <c r="M291" s="171"/>
      <c r="N291" s="172"/>
      <c r="O291" s="172"/>
      <c r="P291" s="172"/>
      <c r="Q291" s="172"/>
      <c r="R291" s="172"/>
      <c r="S291" s="172"/>
      <c r="T291" s="173"/>
      <c r="AT291" s="167" t="s">
        <v>155</v>
      </c>
      <c r="AU291" s="167" t="s">
        <v>83</v>
      </c>
      <c r="AV291" s="13" t="s">
        <v>83</v>
      </c>
      <c r="AW291" s="13" t="s">
        <v>30</v>
      </c>
      <c r="AX291" s="13" t="s">
        <v>81</v>
      </c>
      <c r="AY291" s="167" t="s">
        <v>140</v>
      </c>
    </row>
    <row r="292" spans="1:65" s="2" customFormat="1" ht="16.5" customHeight="1">
      <c r="A292" s="33"/>
      <c r="B292" s="144"/>
      <c r="C292" s="182" t="s">
        <v>708</v>
      </c>
      <c r="D292" s="182" t="s">
        <v>231</v>
      </c>
      <c r="E292" s="183" t="s">
        <v>1172</v>
      </c>
      <c r="F292" s="184" t="s">
        <v>1173</v>
      </c>
      <c r="G292" s="185" t="s">
        <v>393</v>
      </c>
      <c r="H292" s="186">
        <v>4</v>
      </c>
      <c r="I292" s="187"/>
      <c r="J292" s="188">
        <f>ROUND(I292*H292,2)</f>
        <v>0</v>
      </c>
      <c r="K292" s="184" t="s">
        <v>146</v>
      </c>
      <c r="L292" s="189"/>
      <c r="M292" s="190" t="s">
        <v>1</v>
      </c>
      <c r="N292" s="191" t="s">
        <v>38</v>
      </c>
      <c r="O292" s="59"/>
      <c r="P292" s="154">
        <f>O292*H292</f>
        <v>0</v>
      </c>
      <c r="Q292" s="154">
        <v>0.04</v>
      </c>
      <c r="R292" s="154">
        <f>Q292*H292</f>
        <v>0.16</v>
      </c>
      <c r="S292" s="154">
        <v>0</v>
      </c>
      <c r="T292" s="155">
        <f>S292*H292</f>
        <v>0</v>
      </c>
      <c r="U292" s="33"/>
      <c r="V292" s="33"/>
      <c r="W292" s="33"/>
      <c r="X292" s="33"/>
      <c r="Y292" s="33"/>
      <c r="Z292" s="33"/>
      <c r="AA292" s="33"/>
      <c r="AB292" s="33"/>
      <c r="AC292" s="33"/>
      <c r="AD292" s="33"/>
      <c r="AE292" s="33"/>
      <c r="AR292" s="156" t="s">
        <v>199</v>
      </c>
      <c r="AT292" s="156" t="s">
        <v>231</v>
      </c>
      <c r="AU292" s="156" t="s">
        <v>83</v>
      </c>
      <c r="AY292" s="18" t="s">
        <v>140</v>
      </c>
      <c r="BE292" s="157">
        <f>IF(N292="základní",J292,0)</f>
        <v>0</v>
      </c>
      <c r="BF292" s="157">
        <f>IF(N292="snížená",J292,0)</f>
        <v>0</v>
      </c>
      <c r="BG292" s="157">
        <f>IF(N292="zákl. přenesená",J292,0)</f>
        <v>0</v>
      </c>
      <c r="BH292" s="157">
        <f>IF(N292="sníž. přenesená",J292,0)</f>
        <v>0</v>
      </c>
      <c r="BI292" s="157">
        <f>IF(N292="nulová",J292,0)</f>
        <v>0</v>
      </c>
      <c r="BJ292" s="18" t="s">
        <v>81</v>
      </c>
      <c r="BK292" s="157">
        <f>ROUND(I292*H292,2)</f>
        <v>0</v>
      </c>
      <c r="BL292" s="18" t="s">
        <v>147</v>
      </c>
      <c r="BM292" s="156" t="s">
        <v>1174</v>
      </c>
    </row>
    <row r="293" spans="1:65" s="2" customFormat="1" ht="11.25">
      <c r="A293" s="33"/>
      <c r="B293" s="34"/>
      <c r="C293" s="33"/>
      <c r="D293" s="158" t="s">
        <v>149</v>
      </c>
      <c r="E293" s="33"/>
      <c r="F293" s="159" t="s">
        <v>1173</v>
      </c>
      <c r="G293" s="33"/>
      <c r="H293" s="33"/>
      <c r="I293" s="160"/>
      <c r="J293" s="33"/>
      <c r="K293" s="33"/>
      <c r="L293" s="34"/>
      <c r="M293" s="161"/>
      <c r="N293" s="162"/>
      <c r="O293" s="59"/>
      <c r="P293" s="59"/>
      <c r="Q293" s="59"/>
      <c r="R293" s="59"/>
      <c r="S293" s="59"/>
      <c r="T293" s="60"/>
      <c r="U293" s="33"/>
      <c r="V293" s="33"/>
      <c r="W293" s="33"/>
      <c r="X293" s="33"/>
      <c r="Y293" s="33"/>
      <c r="Z293" s="33"/>
      <c r="AA293" s="33"/>
      <c r="AB293" s="33"/>
      <c r="AC293" s="33"/>
      <c r="AD293" s="33"/>
      <c r="AE293" s="33"/>
      <c r="AT293" s="18" t="s">
        <v>149</v>
      </c>
      <c r="AU293" s="18" t="s">
        <v>83</v>
      </c>
    </row>
    <row r="294" spans="1:65" s="13" customFormat="1" ht="11.25">
      <c r="B294" s="166"/>
      <c r="D294" s="158" t="s">
        <v>155</v>
      </c>
      <c r="E294" s="167" t="s">
        <v>1</v>
      </c>
      <c r="F294" s="168" t="s">
        <v>147</v>
      </c>
      <c r="H294" s="169">
        <v>4</v>
      </c>
      <c r="I294" s="170"/>
      <c r="L294" s="166"/>
      <c r="M294" s="171"/>
      <c r="N294" s="172"/>
      <c r="O294" s="172"/>
      <c r="P294" s="172"/>
      <c r="Q294" s="172"/>
      <c r="R294" s="172"/>
      <c r="S294" s="172"/>
      <c r="T294" s="173"/>
      <c r="AT294" s="167" t="s">
        <v>155</v>
      </c>
      <c r="AU294" s="167" t="s">
        <v>83</v>
      </c>
      <c r="AV294" s="13" t="s">
        <v>83</v>
      </c>
      <c r="AW294" s="13" t="s">
        <v>30</v>
      </c>
      <c r="AX294" s="13" t="s">
        <v>81</v>
      </c>
      <c r="AY294" s="167" t="s">
        <v>140</v>
      </c>
    </row>
    <row r="295" spans="1:65" s="2" customFormat="1" ht="24.2" customHeight="1">
      <c r="A295" s="33"/>
      <c r="B295" s="144"/>
      <c r="C295" s="145" t="s">
        <v>737</v>
      </c>
      <c r="D295" s="145" t="s">
        <v>142</v>
      </c>
      <c r="E295" s="146" t="s">
        <v>1175</v>
      </c>
      <c r="F295" s="147" t="s">
        <v>1176</v>
      </c>
      <c r="G295" s="148" t="s">
        <v>393</v>
      </c>
      <c r="H295" s="149">
        <v>4</v>
      </c>
      <c r="I295" s="150"/>
      <c r="J295" s="151">
        <f>ROUND(I295*H295,2)</f>
        <v>0</v>
      </c>
      <c r="K295" s="147" t="s">
        <v>146</v>
      </c>
      <c r="L295" s="34"/>
      <c r="M295" s="152" t="s">
        <v>1</v>
      </c>
      <c r="N295" s="153" t="s">
        <v>38</v>
      </c>
      <c r="O295" s="59"/>
      <c r="P295" s="154">
        <f>O295*H295</f>
        <v>0</v>
      </c>
      <c r="Q295" s="154">
        <v>5.0000000000000002E-5</v>
      </c>
      <c r="R295" s="154">
        <f>Q295*H295</f>
        <v>2.0000000000000001E-4</v>
      </c>
      <c r="S295" s="154">
        <v>0</v>
      </c>
      <c r="T295" s="155">
        <f>S295*H295</f>
        <v>0</v>
      </c>
      <c r="U295" s="33"/>
      <c r="V295" s="33"/>
      <c r="W295" s="33"/>
      <c r="X295" s="33"/>
      <c r="Y295" s="33"/>
      <c r="Z295" s="33"/>
      <c r="AA295" s="33"/>
      <c r="AB295" s="33"/>
      <c r="AC295" s="33"/>
      <c r="AD295" s="33"/>
      <c r="AE295" s="33"/>
      <c r="AR295" s="156" t="s">
        <v>147</v>
      </c>
      <c r="AT295" s="156" t="s">
        <v>142</v>
      </c>
      <c r="AU295" s="156" t="s">
        <v>83</v>
      </c>
      <c r="AY295" s="18" t="s">
        <v>140</v>
      </c>
      <c r="BE295" s="157">
        <f>IF(N295="základní",J295,0)</f>
        <v>0</v>
      </c>
      <c r="BF295" s="157">
        <f>IF(N295="snížená",J295,0)</f>
        <v>0</v>
      </c>
      <c r="BG295" s="157">
        <f>IF(N295="zákl. přenesená",J295,0)</f>
        <v>0</v>
      </c>
      <c r="BH295" s="157">
        <f>IF(N295="sníž. přenesená",J295,0)</f>
        <v>0</v>
      </c>
      <c r="BI295" s="157">
        <f>IF(N295="nulová",J295,0)</f>
        <v>0</v>
      </c>
      <c r="BJ295" s="18" t="s">
        <v>81</v>
      </c>
      <c r="BK295" s="157">
        <f>ROUND(I295*H295,2)</f>
        <v>0</v>
      </c>
      <c r="BL295" s="18" t="s">
        <v>147</v>
      </c>
      <c r="BM295" s="156" t="s">
        <v>1177</v>
      </c>
    </row>
    <row r="296" spans="1:65" s="2" customFormat="1" ht="11.25">
      <c r="A296" s="33"/>
      <c r="B296" s="34"/>
      <c r="C296" s="33"/>
      <c r="D296" s="158" t="s">
        <v>149</v>
      </c>
      <c r="E296" s="33"/>
      <c r="F296" s="159" t="s">
        <v>1178</v>
      </c>
      <c r="G296" s="33"/>
      <c r="H296" s="33"/>
      <c r="I296" s="160"/>
      <c r="J296" s="33"/>
      <c r="K296" s="33"/>
      <c r="L296" s="34"/>
      <c r="M296" s="161"/>
      <c r="N296" s="162"/>
      <c r="O296" s="59"/>
      <c r="P296" s="59"/>
      <c r="Q296" s="59"/>
      <c r="R296" s="59"/>
      <c r="S296" s="59"/>
      <c r="T296" s="60"/>
      <c r="U296" s="33"/>
      <c r="V296" s="33"/>
      <c r="W296" s="33"/>
      <c r="X296" s="33"/>
      <c r="Y296" s="33"/>
      <c r="Z296" s="33"/>
      <c r="AA296" s="33"/>
      <c r="AB296" s="33"/>
      <c r="AC296" s="33"/>
      <c r="AD296" s="33"/>
      <c r="AE296" s="33"/>
      <c r="AT296" s="18" t="s">
        <v>149</v>
      </c>
      <c r="AU296" s="18" t="s">
        <v>83</v>
      </c>
    </row>
    <row r="297" spans="1:65" s="2" customFormat="1" ht="11.25">
      <c r="A297" s="33"/>
      <c r="B297" s="34"/>
      <c r="C297" s="33"/>
      <c r="D297" s="163" t="s">
        <v>151</v>
      </c>
      <c r="E297" s="33"/>
      <c r="F297" s="164" t="s">
        <v>1179</v>
      </c>
      <c r="G297" s="33"/>
      <c r="H297" s="33"/>
      <c r="I297" s="160"/>
      <c r="J297" s="33"/>
      <c r="K297" s="33"/>
      <c r="L297" s="34"/>
      <c r="M297" s="161"/>
      <c r="N297" s="162"/>
      <c r="O297" s="59"/>
      <c r="P297" s="59"/>
      <c r="Q297" s="59"/>
      <c r="R297" s="59"/>
      <c r="S297" s="59"/>
      <c r="T297" s="60"/>
      <c r="U297" s="33"/>
      <c r="V297" s="33"/>
      <c r="W297" s="33"/>
      <c r="X297" s="33"/>
      <c r="Y297" s="33"/>
      <c r="Z297" s="33"/>
      <c r="AA297" s="33"/>
      <c r="AB297" s="33"/>
      <c r="AC297" s="33"/>
      <c r="AD297" s="33"/>
      <c r="AE297" s="33"/>
      <c r="AT297" s="18" t="s">
        <v>151</v>
      </c>
      <c r="AU297" s="18" t="s">
        <v>83</v>
      </c>
    </row>
    <row r="298" spans="1:65" s="13" customFormat="1" ht="11.25">
      <c r="B298" s="166"/>
      <c r="D298" s="158" t="s">
        <v>155</v>
      </c>
      <c r="E298" s="167" t="s">
        <v>1</v>
      </c>
      <c r="F298" s="168" t="s">
        <v>147</v>
      </c>
      <c r="H298" s="169">
        <v>4</v>
      </c>
      <c r="I298" s="170"/>
      <c r="L298" s="166"/>
      <c r="M298" s="171"/>
      <c r="N298" s="172"/>
      <c r="O298" s="172"/>
      <c r="P298" s="172"/>
      <c r="Q298" s="172"/>
      <c r="R298" s="172"/>
      <c r="S298" s="172"/>
      <c r="T298" s="173"/>
      <c r="AT298" s="167" t="s">
        <v>155</v>
      </c>
      <c r="AU298" s="167" t="s">
        <v>83</v>
      </c>
      <c r="AV298" s="13" t="s">
        <v>83</v>
      </c>
      <c r="AW298" s="13" t="s">
        <v>30</v>
      </c>
      <c r="AX298" s="13" t="s">
        <v>81</v>
      </c>
      <c r="AY298" s="167" t="s">
        <v>140</v>
      </c>
    </row>
    <row r="299" spans="1:65" s="2" customFormat="1" ht="21.75" customHeight="1">
      <c r="A299" s="33"/>
      <c r="B299" s="144"/>
      <c r="C299" s="182" t="s">
        <v>7</v>
      </c>
      <c r="D299" s="182" t="s">
        <v>231</v>
      </c>
      <c r="E299" s="183" t="s">
        <v>1180</v>
      </c>
      <c r="F299" s="184" t="s">
        <v>1181</v>
      </c>
      <c r="G299" s="185" t="s">
        <v>393</v>
      </c>
      <c r="H299" s="186">
        <v>12</v>
      </c>
      <c r="I299" s="187"/>
      <c r="J299" s="188">
        <f>ROUND(I299*H299,2)</f>
        <v>0</v>
      </c>
      <c r="K299" s="184" t="s">
        <v>146</v>
      </c>
      <c r="L299" s="189"/>
      <c r="M299" s="190" t="s">
        <v>1</v>
      </c>
      <c r="N299" s="191" t="s">
        <v>38</v>
      </c>
      <c r="O299" s="59"/>
      <c r="P299" s="154">
        <f>O299*H299</f>
        <v>0</v>
      </c>
      <c r="Q299" s="154">
        <v>4.7200000000000002E-3</v>
      </c>
      <c r="R299" s="154">
        <f>Q299*H299</f>
        <v>5.6640000000000003E-2</v>
      </c>
      <c r="S299" s="154">
        <v>0</v>
      </c>
      <c r="T299" s="155">
        <f>S299*H299</f>
        <v>0</v>
      </c>
      <c r="U299" s="33"/>
      <c r="V299" s="33"/>
      <c r="W299" s="33"/>
      <c r="X299" s="33"/>
      <c r="Y299" s="33"/>
      <c r="Z299" s="33"/>
      <c r="AA299" s="33"/>
      <c r="AB299" s="33"/>
      <c r="AC299" s="33"/>
      <c r="AD299" s="33"/>
      <c r="AE299" s="33"/>
      <c r="AR299" s="156" t="s">
        <v>199</v>
      </c>
      <c r="AT299" s="156" t="s">
        <v>231</v>
      </c>
      <c r="AU299" s="156" t="s">
        <v>83</v>
      </c>
      <c r="AY299" s="18" t="s">
        <v>140</v>
      </c>
      <c r="BE299" s="157">
        <f>IF(N299="základní",J299,0)</f>
        <v>0</v>
      </c>
      <c r="BF299" s="157">
        <f>IF(N299="snížená",J299,0)</f>
        <v>0</v>
      </c>
      <c r="BG299" s="157">
        <f>IF(N299="zákl. přenesená",J299,0)</f>
        <v>0</v>
      </c>
      <c r="BH299" s="157">
        <f>IF(N299="sníž. přenesená",J299,0)</f>
        <v>0</v>
      </c>
      <c r="BI299" s="157">
        <f>IF(N299="nulová",J299,0)</f>
        <v>0</v>
      </c>
      <c r="BJ299" s="18" t="s">
        <v>81</v>
      </c>
      <c r="BK299" s="157">
        <f>ROUND(I299*H299,2)</f>
        <v>0</v>
      </c>
      <c r="BL299" s="18" t="s">
        <v>147</v>
      </c>
      <c r="BM299" s="156" t="s">
        <v>1182</v>
      </c>
    </row>
    <row r="300" spans="1:65" s="2" customFormat="1" ht="11.25">
      <c r="A300" s="33"/>
      <c r="B300" s="34"/>
      <c r="C300" s="33"/>
      <c r="D300" s="158" t="s">
        <v>149</v>
      </c>
      <c r="E300" s="33"/>
      <c r="F300" s="159" t="s">
        <v>1181</v>
      </c>
      <c r="G300" s="33"/>
      <c r="H300" s="33"/>
      <c r="I300" s="160"/>
      <c r="J300" s="33"/>
      <c r="K300" s="33"/>
      <c r="L300" s="34"/>
      <c r="M300" s="161"/>
      <c r="N300" s="162"/>
      <c r="O300" s="59"/>
      <c r="P300" s="59"/>
      <c r="Q300" s="59"/>
      <c r="R300" s="59"/>
      <c r="S300" s="59"/>
      <c r="T300" s="60"/>
      <c r="U300" s="33"/>
      <c r="V300" s="33"/>
      <c r="W300" s="33"/>
      <c r="X300" s="33"/>
      <c r="Y300" s="33"/>
      <c r="Z300" s="33"/>
      <c r="AA300" s="33"/>
      <c r="AB300" s="33"/>
      <c r="AC300" s="33"/>
      <c r="AD300" s="33"/>
      <c r="AE300" s="33"/>
      <c r="AT300" s="18" t="s">
        <v>149</v>
      </c>
      <c r="AU300" s="18" t="s">
        <v>83</v>
      </c>
    </row>
    <row r="301" spans="1:65" s="13" customFormat="1" ht="11.25">
      <c r="B301" s="166"/>
      <c r="D301" s="158" t="s">
        <v>155</v>
      </c>
      <c r="E301" s="167" t="s">
        <v>1</v>
      </c>
      <c r="F301" s="168" t="s">
        <v>1183</v>
      </c>
      <c r="H301" s="169">
        <v>12</v>
      </c>
      <c r="I301" s="170"/>
      <c r="L301" s="166"/>
      <c r="M301" s="171"/>
      <c r="N301" s="172"/>
      <c r="O301" s="172"/>
      <c r="P301" s="172"/>
      <c r="Q301" s="172"/>
      <c r="R301" s="172"/>
      <c r="S301" s="172"/>
      <c r="T301" s="173"/>
      <c r="AT301" s="167" t="s">
        <v>155</v>
      </c>
      <c r="AU301" s="167" t="s">
        <v>83</v>
      </c>
      <c r="AV301" s="13" t="s">
        <v>83</v>
      </c>
      <c r="AW301" s="13" t="s">
        <v>30</v>
      </c>
      <c r="AX301" s="13" t="s">
        <v>81</v>
      </c>
      <c r="AY301" s="167" t="s">
        <v>140</v>
      </c>
    </row>
    <row r="302" spans="1:65" s="2" customFormat="1" ht="24.2" customHeight="1">
      <c r="A302" s="33"/>
      <c r="B302" s="144"/>
      <c r="C302" s="145" t="s">
        <v>243</v>
      </c>
      <c r="D302" s="145" t="s">
        <v>142</v>
      </c>
      <c r="E302" s="146" t="s">
        <v>1184</v>
      </c>
      <c r="F302" s="147" t="s">
        <v>1185</v>
      </c>
      <c r="G302" s="148" t="s">
        <v>393</v>
      </c>
      <c r="H302" s="149">
        <v>4</v>
      </c>
      <c r="I302" s="150"/>
      <c r="J302" s="151">
        <f>ROUND(I302*H302,2)</f>
        <v>0</v>
      </c>
      <c r="K302" s="147" t="s">
        <v>146</v>
      </c>
      <c r="L302" s="34"/>
      <c r="M302" s="152" t="s">
        <v>1</v>
      </c>
      <c r="N302" s="153" t="s">
        <v>38</v>
      </c>
      <c r="O302" s="59"/>
      <c r="P302" s="154">
        <f>O302*H302</f>
        <v>0</v>
      </c>
      <c r="Q302" s="154">
        <v>0</v>
      </c>
      <c r="R302" s="154">
        <f>Q302*H302</f>
        <v>0</v>
      </c>
      <c r="S302" s="154">
        <v>0</v>
      </c>
      <c r="T302" s="155">
        <f>S302*H302</f>
        <v>0</v>
      </c>
      <c r="U302" s="33"/>
      <c r="V302" s="33"/>
      <c r="W302" s="33"/>
      <c r="X302" s="33"/>
      <c r="Y302" s="33"/>
      <c r="Z302" s="33"/>
      <c r="AA302" s="33"/>
      <c r="AB302" s="33"/>
      <c r="AC302" s="33"/>
      <c r="AD302" s="33"/>
      <c r="AE302" s="33"/>
      <c r="AR302" s="156" t="s">
        <v>147</v>
      </c>
      <c r="AT302" s="156" t="s">
        <v>142</v>
      </c>
      <c r="AU302" s="156" t="s">
        <v>83</v>
      </c>
      <c r="AY302" s="18" t="s">
        <v>140</v>
      </c>
      <c r="BE302" s="157">
        <f>IF(N302="základní",J302,0)</f>
        <v>0</v>
      </c>
      <c r="BF302" s="157">
        <f>IF(N302="snížená",J302,0)</f>
        <v>0</v>
      </c>
      <c r="BG302" s="157">
        <f>IF(N302="zákl. přenesená",J302,0)</f>
        <v>0</v>
      </c>
      <c r="BH302" s="157">
        <f>IF(N302="sníž. přenesená",J302,0)</f>
        <v>0</v>
      </c>
      <c r="BI302" s="157">
        <f>IF(N302="nulová",J302,0)</f>
        <v>0</v>
      </c>
      <c r="BJ302" s="18" t="s">
        <v>81</v>
      </c>
      <c r="BK302" s="157">
        <f>ROUND(I302*H302,2)</f>
        <v>0</v>
      </c>
      <c r="BL302" s="18" t="s">
        <v>147</v>
      </c>
      <c r="BM302" s="156" t="s">
        <v>1186</v>
      </c>
    </row>
    <row r="303" spans="1:65" s="2" customFormat="1" ht="19.5">
      <c r="A303" s="33"/>
      <c r="B303" s="34"/>
      <c r="C303" s="33"/>
      <c r="D303" s="158" t="s">
        <v>149</v>
      </c>
      <c r="E303" s="33"/>
      <c r="F303" s="159" t="s">
        <v>1187</v>
      </c>
      <c r="G303" s="33"/>
      <c r="H303" s="33"/>
      <c r="I303" s="160"/>
      <c r="J303" s="33"/>
      <c r="K303" s="33"/>
      <c r="L303" s="34"/>
      <c r="M303" s="161"/>
      <c r="N303" s="162"/>
      <c r="O303" s="59"/>
      <c r="P303" s="59"/>
      <c r="Q303" s="59"/>
      <c r="R303" s="59"/>
      <c r="S303" s="59"/>
      <c r="T303" s="60"/>
      <c r="U303" s="33"/>
      <c r="V303" s="33"/>
      <c r="W303" s="33"/>
      <c r="X303" s="33"/>
      <c r="Y303" s="33"/>
      <c r="Z303" s="33"/>
      <c r="AA303" s="33"/>
      <c r="AB303" s="33"/>
      <c r="AC303" s="33"/>
      <c r="AD303" s="33"/>
      <c r="AE303" s="33"/>
      <c r="AT303" s="18" t="s">
        <v>149</v>
      </c>
      <c r="AU303" s="18" t="s">
        <v>83</v>
      </c>
    </row>
    <row r="304" spans="1:65" s="2" customFormat="1" ht="11.25">
      <c r="A304" s="33"/>
      <c r="B304" s="34"/>
      <c r="C304" s="33"/>
      <c r="D304" s="163" t="s">
        <v>151</v>
      </c>
      <c r="E304" s="33"/>
      <c r="F304" s="164" t="s">
        <v>1188</v>
      </c>
      <c r="G304" s="33"/>
      <c r="H304" s="33"/>
      <c r="I304" s="160"/>
      <c r="J304" s="33"/>
      <c r="K304" s="33"/>
      <c r="L304" s="34"/>
      <c r="M304" s="161"/>
      <c r="N304" s="162"/>
      <c r="O304" s="59"/>
      <c r="P304" s="59"/>
      <c r="Q304" s="59"/>
      <c r="R304" s="59"/>
      <c r="S304" s="59"/>
      <c r="T304" s="60"/>
      <c r="U304" s="33"/>
      <c r="V304" s="33"/>
      <c r="W304" s="33"/>
      <c r="X304" s="33"/>
      <c r="Y304" s="33"/>
      <c r="Z304" s="33"/>
      <c r="AA304" s="33"/>
      <c r="AB304" s="33"/>
      <c r="AC304" s="33"/>
      <c r="AD304" s="33"/>
      <c r="AE304" s="33"/>
      <c r="AT304" s="18" t="s">
        <v>151</v>
      </c>
      <c r="AU304" s="18" t="s">
        <v>83</v>
      </c>
    </row>
    <row r="305" spans="1:65" s="13" customFormat="1" ht="11.25">
      <c r="B305" s="166"/>
      <c r="D305" s="158" t="s">
        <v>155</v>
      </c>
      <c r="E305" s="167" t="s">
        <v>1</v>
      </c>
      <c r="F305" s="168" t="s">
        <v>147</v>
      </c>
      <c r="H305" s="169">
        <v>4</v>
      </c>
      <c r="I305" s="170"/>
      <c r="L305" s="166"/>
      <c r="M305" s="171"/>
      <c r="N305" s="172"/>
      <c r="O305" s="172"/>
      <c r="P305" s="172"/>
      <c r="Q305" s="172"/>
      <c r="R305" s="172"/>
      <c r="S305" s="172"/>
      <c r="T305" s="173"/>
      <c r="AT305" s="167" t="s">
        <v>155</v>
      </c>
      <c r="AU305" s="167" t="s">
        <v>83</v>
      </c>
      <c r="AV305" s="13" t="s">
        <v>83</v>
      </c>
      <c r="AW305" s="13" t="s">
        <v>30</v>
      </c>
      <c r="AX305" s="13" t="s">
        <v>81</v>
      </c>
      <c r="AY305" s="167" t="s">
        <v>140</v>
      </c>
    </row>
    <row r="306" spans="1:65" s="2" customFormat="1" ht="16.5" customHeight="1">
      <c r="A306" s="33"/>
      <c r="B306" s="144"/>
      <c r="C306" s="182" t="s">
        <v>251</v>
      </c>
      <c r="D306" s="182" t="s">
        <v>231</v>
      </c>
      <c r="E306" s="183" t="s">
        <v>1189</v>
      </c>
      <c r="F306" s="184" t="s">
        <v>1190</v>
      </c>
      <c r="G306" s="185" t="s">
        <v>545</v>
      </c>
      <c r="H306" s="186">
        <v>19.2</v>
      </c>
      <c r="I306" s="187"/>
      <c r="J306" s="188">
        <f>ROUND(I306*H306,2)</f>
        <v>0</v>
      </c>
      <c r="K306" s="184" t="s">
        <v>146</v>
      </c>
      <c r="L306" s="189"/>
      <c r="M306" s="190" t="s">
        <v>1</v>
      </c>
      <c r="N306" s="191" t="s">
        <v>38</v>
      </c>
      <c r="O306" s="59"/>
      <c r="P306" s="154">
        <f>O306*H306</f>
        <v>0</v>
      </c>
      <c r="Q306" s="154">
        <v>1</v>
      </c>
      <c r="R306" s="154">
        <f>Q306*H306</f>
        <v>19.2</v>
      </c>
      <c r="S306" s="154">
        <v>0</v>
      </c>
      <c r="T306" s="155">
        <f>S306*H306</f>
        <v>0</v>
      </c>
      <c r="U306" s="33"/>
      <c r="V306" s="33"/>
      <c r="W306" s="33"/>
      <c r="X306" s="33"/>
      <c r="Y306" s="33"/>
      <c r="Z306" s="33"/>
      <c r="AA306" s="33"/>
      <c r="AB306" s="33"/>
      <c r="AC306" s="33"/>
      <c r="AD306" s="33"/>
      <c r="AE306" s="33"/>
      <c r="AR306" s="156" t="s">
        <v>199</v>
      </c>
      <c r="AT306" s="156" t="s">
        <v>231</v>
      </c>
      <c r="AU306" s="156" t="s">
        <v>83</v>
      </c>
      <c r="AY306" s="18" t="s">
        <v>140</v>
      </c>
      <c r="BE306" s="157">
        <f>IF(N306="základní",J306,0)</f>
        <v>0</v>
      </c>
      <c r="BF306" s="157">
        <f>IF(N306="snížená",J306,0)</f>
        <v>0</v>
      </c>
      <c r="BG306" s="157">
        <f>IF(N306="zákl. přenesená",J306,0)</f>
        <v>0</v>
      </c>
      <c r="BH306" s="157">
        <f>IF(N306="sníž. přenesená",J306,0)</f>
        <v>0</v>
      </c>
      <c r="BI306" s="157">
        <f>IF(N306="nulová",J306,0)</f>
        <v>0</v>
      </c>
      <c r="BJ306" s="18" t="s">
        <v>81</v>
      </c>
      <c r="BK306" s="157">
        <f>ROUND(I306*H306,2)</f>
        <v>0</v>
      </c>
      <c r="BL306" s="18" t="s">
        <v>147</v>
      </c>
      <c r="BM306" s="156" t="s">
        <v>1191</v>
      </c>
    </row>
    <row r="307" spans="1:65" s="2" customFormat="1" ht="11.25">
      <c r="A307" s="33"/>
      <c r="B307" s="34"/>
      <c r="C307" s="33"/>
      <c r="D307" s="158" t="s">
        <v>149</v>
      </c>
      <c r="E307" s="33"/>
      <c r="F307" s="159" t="s">
        <v>1190</v>
      </c>
      <c r="G307" s="33"/>
      <c r="H307" s="33"/>
      <c r="I307" s="160"/>
      <c r="J307" s="33"/>
      <c r="K307" s="33"/>
      <c r="L307" s="34"/>
      <c r="M307" s="161"/>
      <c r="N307" s="162"/>
      <c r="O307" s="59"/>
      <c r="P307" s="59"/>
      <c r="Q307" s="59"/>
      <c r="R307" s="59"/>
      <c r="S307" s="59"/>
      <c r="T307" s="60"/>
      <c r="U307" s="33"/>
      <c r="V307" s="33"/>
      <c r="W307" s="33"/>
      <c r="X307" s="33"/>
      <c r="Y307" s="33"/>
      <c r="Z307" s="33"/>
      <c r="AA307" s="33"/>
      <c r="AB307" s="33"/>
      <c r="AC307" s="33"/>
      <c r="AD307" s="33"/>
      <c r="AE307" s="33"/>
      <c r="AT307" s="18" t="s">
        <v>149</v>
      </c>
      <c r="AU307" s="18" t="s">
        <v>83</v>
      </c>
    </row>
    <row r="308" spans="1:65" s="13" customFormat="1" ht="11.25">
      <c r="B308" s="166"/>
      <c r="D308" s="158" t="s">
        <v>155</v>
      </c>
      <c r="E308" s="167" t="s">
        <v>1</v>
      </c>
      <c r="F308" s="168" t="s">
        <v>1192</v>
      </c>
      <c r="H308" s="169">
        <v>19.2</v>
      </c>
      <c r="I308" s="170"/>
      <c r="L308" s="166"/>
      <c r="M308" s="171"/>
      <c r="N308" s="172"/>
      <c r="O308" s="172"/>
      <c r="P308" s="172"/>
      <c r="Q308" s="172"/>
      <c r="R308" s="172"/>
      <c r="S308" s="172"/>
      <c r="T308" s="173"/>
      <c r="AT308" s="167" t="s">
        <v>155</v>
      </c>
      <c r="AU308" s="167" t="s">
        <v>83</v>
      </c>
      <c r="AV308" s="13" t="s">
        <v>83</v>
      </c>
      <c r="AW308" s="13" t="s">
        <v>30</v>
      </c>
      <c r="AX308" s="13" t="s">
        <v>81</v>
      </c>
      <c r="AY308" s="167" t="s">
        <v>140</v>
      </c>
    </row>
    <row r="309" spans="1:65" s="2" customFormat="1" ht="24.2" customHeight="1">
      <c r="A309" s="33"/>
      <c r="B309" s="144"/>
      <c r="C309" s="145" t="s">
        <v>698</v>
      </c>
      <c r="D309" s="145" t="s">
        <v>142</v>
      </c>
      <c r="E309" s="146" t="s">
        <v>1193</v>
      </c>
      <c r="F309" s="147" t="s">
        <v>1194</v>
      </c>
      <c r="G309" s="148" t="s">
        <v>393</v>
      </c>
      <c r="H309" s="149">
        <v>4</v>
      </c>
      <c r="I309" s="150"/>
      <c r="J309" s="151">
        <f>ROUND(I309*H309,2)</f>
        <v>0</v>
      </c>
      <c r="K309" s="147" t="s">
        <v>146</v>
      </c>
      <c r="L309" s="34"/>
      <c r="M309" s="152" t="s">
        <v>1</v>
      </c>
      <c r="N309" s="153" t="s">
        <v>38</v>
      </c>
      <c r="O309" s="59"/>
      <c r="P309" s="154">
        <f>O309*H309</f>
        <v>0</v>
      </c>
      <c r="Q309" s="154">
        <v>0</v>
      </c>
      <c r="R309" s="154">
        <f>Q309*H309</f>
        <v>0</v>
      </c>
      <c r="S309" s="154">
        <v>0</v>
      </c>
      <c r="T309" s="155">
        <f>S309*H309</f>
        <v>0</v>
      </c>
      <c r="U309" s="33"/>
      <c r="V309" s="33"/>
      <c r="W309" s="33"/>
      <c r="X309" s="33"/>
      <c r="Y309" s="33"/>
      <c r="Z309" s="33"/>
      <c r="AA309" s="33"/>
      <c r="AB309" s="33"/>
      <c r="AC309" s="33"/>
      <c r="AD309" s="33"/>
      <c r="AE309" s="33"/>
      <c r="AR309" s="156" t="s">
        <v>147</v>
      </c>
      <c r="AT309" s="156" t="s">
        <v>142</v>
      </c>
      <c r="AU309" s="156" t="s">
        <v>83</v>
      </c>
      <c r="AY309" s="18" t="s">
        <v>140</v>
      </c>
      <c r="BE309" s="157">
        <f>IF(N309="základní",J309,0)</f>
        <v>0</v>
      </c>
      <c r="BF309" s="157">
        <f>IF(N309="snížená",J309,0)</f>
        <v>0</v>
      </c>
      <c r="BG309" s="157">
        <f>IF(N309="zákl. přenesená",J309,0)</f>
        <v>0</v>
      </c>
      <c r="BH309" s="157">
        <f>IF(N309="sníž. přenesená",J309,0)</f>
        <v>0</v>
      </c>
      <c r="BI309" s="157">
        <f>IF(N309="nulová",J309,0)</f>
        <v>0</v>
      </c>
      <c r="BJ309" s="18" t="s">
        <v>81</v>
      </c>
      <c r="BK309" s="157">
        <f>ROUND(I309*H309,2)</f>
        <v>0</v>
      </c>
      <c r="BL309" s="18" t="s">
        <v>147</v>
      </c>
      <c r="BM309" s="156" t="s">
        <v>1195</v>
      </c>
    </row>
    <row r="310" spans="1:65" s="2" customFormat="1" ht="19.5">
      <c r="A310" s="33"/>
      <c r="B310" s="34"/>
      <c r="C310" s="33"/>
      <c r="D310" s="158" t="s">
        <v>149</v>
      </c>
      <c r="E310" s="33"/>
      <c r="F310" s="159" t="s">
        <v>1196</v>
      </c>
      <c r="G310" s="33"/>
      <c r="H310" s="33"/>
      <c r="I310" s="160"/>
      <c r="J310" s="33"/>
      <c r="K310" s="33"/>
      <c r="L310" s="34"/>
      <c r="M310" s="161"/>
      <c r="N310" s="162"/>
      <c r="O310" s="59"/>
      <c r="P310" s="59"/>
      <c r="Q310" s="59"/>
      <c r="R310" s="59"/>
      <c r="S310" s="59"/>
      <c r="T310" s="60"/>
      <c r="U310" s="33"/>
      <c r="V310" s="33"/>
      <c r="W310" s="33"/>
      <c r="X310" s="33"/>
      <c r="Y310" s="33"/>
      <c r="Z310" s="33"/>
      <c r="AA310" s="33"/>
      <c r="AB310" s="33"/>
      <c r="AC310" s="33"/>
      <c r="AD310" s="33"/>
      <c r="AE310" s="33"/>
      <c r="AT310" s="18" t="s">
        <v>149</v>
      </c>
      <c r="AU310" s="18" t="s">
        <v>83</v>
      </c>
    </row>
    <row r="311" spans="1:65" s="2" customFormat="1" ht="11.25">
      <c r="A311" s="33"/>
      <c r="B311" s="34"/>
      <c r="C311" s="33"/>
      <c r="D311" s="163" t="s">
        <v>151</v>
      </c>
      <c r="E311" s="33"/>
      <c r="F311" s="164" t="s">
        <v>1197</v>
      </c>
      <c r="G311" s="33"/>
      <c r="H311" s="33"/>
      <c r="I311" s="160"/>
      <c r="J311" s="33"/>
      <c r="K311" s="33"/>
      <c r="L311" s="34"/>
      <c r="M311" s="161"/>
      <c r="N311" s="162"/>
      <c r="O311" s="59"/>
      <c r="P311" s="59"/>
      <c r="Q311" s="59"/>
      <c r="R311" s="59"/>
      <c r="S311" s="59"/>
      <c r="T311" s="60"/>
      <c r="U311" s="33"/>
      <c r="V311" s="33"/>
      <c r="W311" s="33"/>
      <c r="X311" s="33"/>
      <c r="Y311" s="33"/>
      <c r="Z311" s="33"/>
      <c r="AA311" s="33"/>
      <c r="AB311" s="33"/>
      <c r="AC311" s="33"/>
      <c r="AD311" s="33"/>
      <c r="AE311" s="33"/>
      <c r="AT311" s="18" t="s">
        <v>151</v>
      </c>
      <c r="AU311" s="18" t="s">
        <v>83</v>
      </c>
    </row>
    <row r="312" spans="1:65" s="13" customFormat="1" ht="11.25">
      <c r="B312" s="166"/>
      <c r="D312" s="158" t="s">
        <v>155</v>
      </c>
      <c r="E312" s="167" t="s">
        <v>1</v>
      </c>
      <c r="F312" s="168" t="s">
        <v>147</v>
      </c>
      <c r="H312" s="169">
        <v>4</v>
      </c>
      <c r="I312" s="170"/>
      <c r="L312" s="166"/>
      <c r="M312" s="171"/>
      <c r="N312" s="172"/>
      <c r="O312" s="172"/>
      <c r="P312" s="172"/>
      <c r="Q312" s="172"/>
      <c r="R312" s="172"/>
      <c r="S312" s="172"/>
      <c r="T312" s="173"/>
      <c r="AT312" s="167" t="s">
        <v>155</v>
      </c>
      <c r="AU312" s="167" t="s">
        <v>83</v>
      </c>
      <c r="AV312" s="13" t="s">
        <v>83</v>
      </c>
      <c r="AW312" s="13" t="s">
        <v>30</v>
      </c>
      <c r="AX312" s="13" t="s">
        <v>81</v>
      </c>
      <c r="AY312" s="167" t="s">
        <v>140</v>
      </c>
    </row>
    <row r="313" spans="1:65" s="2" customFormat="1" ht="21.75" customHeight="1">
      <c r="A313" s="33"/>
      <c r="B313" s="144"/>
      <c r="C313" s="145" t="s">
        <v>434</v>
      </c>
      <c r="D313" s="145" t="s">
        <v>142</v>
      </c>
      <c r="E313" s="146" t="s">
        <v>1198</v>
      </c>
      <c r="F313" s="147" t="s">
        <v>1199</v>
      </c>
      <c r="G313" s="148" t="s">
        <v>209</v>
      </c>
      <c r="H313" s="149">
        <v>0.4</v>
      </c>
      <c r="I313" s="150"/>
      <c r="J313" s="151">
        <f>ROUND(I313*H313,2)</f>
        <v>0</v>
      </c>
      <c r="K313" s="147" t="s">
        <v>146</v>
      </c>
      <c r="L313" s="34"/>
      <c r="M313" s="152" t="s">
        <v>1</v>
      </c>
      <c r="N313" s="153" t="s">
        <v>38</v>
      </c>
      <c r="O313" s="59"/>
      <c r="P313" s="154">
        <f>O313*H313</f>
        <v>0</v>
      </c>
      <c r="Q313" s="154">
        <v>0</v>
      </c>
      <c r="R313" s="154">
        <f>Q313*H313</f>
        <v>0</v>
      </c>
      <c r="S313" s="154">
        <v>0</v>
      </c>
      <c r="T313" s="155">
        <f>S313*H313</f>
        <v>0</v>
      </c>
      <c r="U313" s="33"/>
      <c r="V313" s="33"/>
      <c r="W313" s="33"/>
      <c r="X313" s="33"/>
      <c r="Y313" s="33"/>
      <c r="Z313" s="33"/>
      <c r="AA313" s="33"/>
      <c r="AB313" s="33"/>
      <c r="AC313" s="33"/>
      <c r="AD313" s="33"/>
      <c r="AE313" s="33"/>
      <c r="AR313" s="156" t="s">
        <v>147</v>
      </c>
      <c r="AT313" s="156" t="s">
        <v>142</v>
      </c>
      <c r="AU313" s="156" t="s">
        <v>83</v>
      </c>
      <c r="AY313" s="18" t="s">
        <v>140</v>
      </c>
      <c r="BE313" s="157">
        <f>IF(N313="základní",J313,0)</f>
        <v>0</v>
      </c>
      <c r="BF313" s="157">
        <f>IF(N313="snížená",J313,0)</f>
        <v>0</v>
      </c>
      <c r="BG313" s="157">
        <f>IF(N313="zákl. přenesená",J313,0)</f>
        <v>0</v>
      </c>
      <c r="BH313" s="157">
        <f>IF(N313="sníž. přenesená",J313,0)</f>
        <v>0</v>
      </c>
      <c r="BI313" s="157">
        <f>IF(N313="nulová",J313,0)</f>
        <v>0</v>
      </c>
      <c r="BJ313" s="18" t="s">
        <v>81</v>
      </c>
      <c r="BK313" s="157">
        <f>ROUND(I313*H313,2)</f>
        <v>0</v>
      </c>
      <c r="BL313" s="18" t="s">
        <v>147</v>
      </c>
      <c r="BM313" s="156" t="s">
        <v>1200</v>
      </c>
    </row>
    <row r="314" spans="1:65" s="2" customFormat="1" ht="11.25">
      <c r="A314" s="33"/>
      <c r="B314" s="34"/>
      <c r="C314" s="33"/>
      <c r="D314" s="158" t="s">
        <v>149</v>
      </c>
      <c r="E314" s="33"/>
      <c r="F314" s="159" t="s">
        <v>1201</v>
      </c>
      <c r="G314" s="33"/>
      <c r="H314" s="33"/>
      <c r="I314" s="160"/>
      <c r="J314" s="33"/>
      <c r="K314" s="33"/>
      <c r="L314" s="34"/>
      <c r="M314" s="161"/>
      <c r="N314" s="162"/>
      <c r="O314" s="59"/>
      <c r="P314" s="59"/>
      <c r="Q314" s="59"/>
      <c r="R314" s="59"/>
      <c r="S314" s="59"/>
      <c r="T314" s="60"/>
      <c r="U314" s="33"/>
      <c r="V314" s="33"/>
      <c r="W314" s="33"/>
      <c r="X314" s="33"/>
      <c r="Y314" s="33"/>
      <c r="Z314" s="33"/>
      <c r="AA314" s="33"/>
      <c r="AB314" s="33"/>
      <c r="AC314" s="33"/>
      <c r="AD314" s="33"/>
      <c r="AE314" s="33"/>
      <c r="AT314" s="18" t="s">
        <v>149</v>
      </c>
      <c r="AU314" s="18" t="s">
        <v>83</v>
      </c>
    </row>
    <row r="315" spans="1:65" s="2" customFormat="1" ht="11.25">
      <c r="A315" s="33"/>
      <c r="B315" s="34"/>
      <c r="C315" s="33"/>
      <c r="D315" s="163" t="s">
        <v>151</v>
      </c>
      <c r="E315" s="33"/>
      <c r="F315" s="164" t="s">
        <v>1202</v>
      </c>
      <c r="G315" s="33"/>
      <c r="H315" s="33"/>
      <c r="I315" s="160"/>
      <c r="J315" s="33"/>
      <c r="K315" s="33"/>
      <c r="L315" s="34"/>
      <c r="M315" s="161"/>
      <c r="N315" s="162"/>
      <c r="O315" s="59"/>
      <c r="P315" s="59"/>
      <c r="Q315" s="59"/>
      <c r="R315" s="59"/>
      <c r="S315" s="59"/>
      <c r="T315" s="60"/>
      <c r="U315" s="33"/>
      <c r="V315" s="33"/>
      <c r="W315" s="33"/>
      <c r="X315" s="33"/>
      <c r="Y315" s="33"/>
      <c r="Z315" s="33"/>
      <c r="AA315" s="33"/>
      <c r="AB315" s="33"/>
      <c r="AC315" s="33"/>
      <c r="AD315" s="33"/>
      <c r="AE315" s="33"/>
      <c r="AT315" s="18" t="s">
        <v>151</v>
      </c>
      <c r="AU315" s="18" t="s">
        <v>83</v>
      </c>
    </row>
    <row r="316" spans="1:65" s="13" customFormat="1" ht="11.25">
      <c r="B316" s="166"/>
      <c r="D316" s="158" t="s">
        <v>155</v>
      </c>
      <c r="E316" s="167" t="s">
        <v>1</v>
      </c>
      <c r="F316" s="168" t="s">
        <v>1203</v>
      </c>
      <c r="H316" s="169">
        <v>0.4</v>
      </c>
      <c r="I316" s="170"/>
      <c r="L316" s="166"/>
      <c r="M316" s="171"/>
      <c r="N316" s="172"/>
      <c r="O316" s="172"/>
      <c r="P316" s="172"/>
      <c r="Q316" s="172"/>
      <c r="R316" s="172"/>
      <c r="S316" s="172"/>
      <c r="T316" s="173"/>
      <c r="AT316" s="167" t="s">
        <v>155</v>
      </c>
      <c r="AU316" s="167" t="s">
        <v>83</v>
      </c>
      <c r="AV316" s="13" t="s">
        <v>83</v>
      </c>
      <c r="AW316" s="13" t="s">
        <v>30</v>
      </c>
      <c r="AX316" s="13" t="s">
        <v>81</v>
      </c>
      <c r="AY316" s="167" t="s">
        <v>140</v>
      </c>
    </row>
    <row r="317" spans="1:65" s="2" customFormat="1" ht="24.2" customHeight="1">
      <c r="A317" s="33"/>
      <c r="B317" s="144"/>
      <c r="C317" s="145" t="s">
        <v>276</v>
      </c>
      <c r="D317" s="145" t="s">
        <v>142</v>
      </c>
      <c r="E317" s="146" t="s">
        <v>1204</v>
      </c>
      <c r="F317" s="147" t="s">
        <v>1205</v>
      </c>
      <c r="G317" s="148" t="s">
        <v>209</v>
      </c>
      <c r="H317" s="149">
        <v>4</v>
      </c>
      <c r="I317" s="150"/>
      <c r="J317" s="151">
        <f>ROUND(I317*H317,2)</f>
        <v>0</v>
      </c>
      <c r="K317" s="147" t="s">
        <v>146</v>
      </c>
      <c r="L317" s="34"/>
      <c r="M317" s="152" t="s">
        <v>1</v>
      </c>
      <c r="N317" s="153" t="s">
        <v>38</v>
      </c>
      <c r="O317" s="59"/>
      <c r="P317" s="154">
        <f>O317*H317</f>
        <v>0</v>
      </c>
      <c r="Q317" s="154">
        <v>0</v>
      </c>
      <c r="R317" s="154">
        <f>Q317*H317</f>
        <v>0</v>
      </c>
      <c r="S317" s="154">
        <v>0</v>
      </c>
      <c r="T317" s="155">
        <f>S317*H317</f>
        <v>0</v>
      </c>
      <c r="U317" s="33"/>
      <c r="V317" s="33"/>
      <c r="W317" s="33"/>
      <c r="X317" s="33"/>
      <c r="Y317" s="33"/>
      <c r="Z317" s="33"/>
      <c r="AA317" s="33"/>
      <c r="AB317" s="33"/>
      <c r="AC317" s="33"/>
      <c r="AD317" s="33"/>
      <c r="AE317" s="33"/>
      <c r="AR317" s="156" t="s">
        <v>147</v>
      </c>
      <c r="AT317" s="156" t="s">
        <v>142</v>
      </c>
      <c r="AU317" s="156" t="s">
        <v>83</v>
      </c>
      <c r="AY317" s="18" t="s">
        <v>140</v>
      </c>
      <c r="BE317" s="157">
        <f>IF(N317="základní",J317,0)</f>
        <v>0</v>
      </c>
      <c r="BF317" s="157">
        <f>IF(N317="snížená",J317,0)</f>
        <v>0</v>
      </c>
      <c r="BG317" s="157">
        <f>IF(N317="zákl. přenesená",J317,0)</f>
        <v>0</v>
      </c>
      <c r="BH317" s="157">
        <f>IF(N317="sníž. přenesená",J317,0)</f>
        <v>0</v>
      </c>
      <c r="BI317" s="157">
        <f>IF(N317="nulová",J317,0)</f>
        <v>0</v>
      </c>
      <c r="BJ317" s="18" t="s">
        <v>81</v>
      </c>
      <c r="BK317" s="157">
        <f>ROUND(I317*H317,2)</f>
        <v>0</v>
      </c>
      <c r="BL317" s="18" t="s">
        <v>147</v>
      </c>
      <c r="BM317" s="156" t="s">
        <v>1206</v>
      </c>
    </row>
    <row r="318" spans="1:65" s="2" customFormat="1" ht="19.5">
      <c r="A318" s="33"/>
      <c r="B318" s="34"/>
      <c r="C318" s="33"/>
      <c r="D318" s="158" t="s">
        <v>149</v>
      </c>
      <c r="E318" s="33"/>
      <c r="F318" s="159" t="s">
        <v>1207</v>
      </c>
      <c r="G318" s="33"/>
      <c r="H318" s="33"/>
      <c r="I318" s="160"/>
      <c r="J318" s="33"/>
      <c r="K318" s="33"/>
      <c r="L318" s="34"/>
      <c r="M318" s="161"/>
      <c r="N318" s="162"/>
      <c r="O318" s="59"/>
      <c r="P318" s="59"/>
      <c r="Q318" s="59"/>
      <c r="R318" s="59"/>
      <c r="S318" s="59"/>
      <c r="T318" s="60"/>
      <c r="U318" s="33"/>
      <c r="V318" s="33"/>
      <c r="W318" s="33"/>
      <c r="X318" s="33"/>
      <c r="Y318" s="33"/>
      <c r="Z318" s="33"/>
      <c r="AA318" s="33"/>
      <c r="AB318" s="33"/>
      <c r="AC318" s="33"/>
      <c r="AD318" s="33"/>
      <c r="AE318" s="33"/>
      <c r="AT318" s="18" t="s">
        <v>149</v>
      </c>
      <c r="AU318" s="18" t="s">
        <v>83</v>
      </c>
    </row>
    <row r="319" spans="1:65" s="2" customFormat="1" ht="11.25">
      <c r="A319" s="33"/>
      <c r="B319" s="34"/>
      <c r="C319" s="33"/>
      <c r="D319" s="163" t="s">
        <v>151</v>
      </c>
      <c r="E319" s="33"/>
      <c r="F319" s="164" t="s">
        <v>1208</v>
      </c>
      <c r="G319" s="33"/>
      <c r="H319" s="33"/>
      <c r="I319" s="160"/>
      <c r="J319" s="33"/>
      <c r="K319" s="33"/>
      <c r="L319" s="34"/>
      <c r="M319" s="161"/>
      <c r="N319" s="162"/>
      <c r="O319" s="59"/>
      <c r="P319" s="59"/>
      <c r="Q319" s="59"/>
      <c r="R319" s="59"/>
      <c r="S319" s="59"/>
      <c r="T319" s="60"/>
      <c r="U319" s="33"/>
      <c r="V319" s="33"/>
      <c r="W319" s="33"/>
      <c r="X319" s="33"/>
      <c r="Y319" s="33"/>
      <c r="Z319" s="33"/>
      <c r="AA319" s="33"/>
      <c r="AB319" s="33"/>
      <c r="AC319" s="33"/>
      <c r="AD319" s="33"/>
      <c r="AE319" s="33"/>
      <c r="AT319" s="18" t="s">
        <v>151</v>
      </c>
      <c r="AU319" s="18" t="s">
        <v>83</v>
      </c>
    </row>
    <row r="320" spans="1:65" s="13" customFormat="1" ht="11.25">
      <c r="B320" s="166"/>
      <c r="D320" s="158" t="s">
        <v>155</v>
      </c>
      <c r="E320" s="167" t="s">
        <v>1</v>
      </c>
      <c r="F320" s="168" t="s">
        <v>1209</v>
      </c>
      <c r="H320" s="169">
        <v>4</v>
      </c>
      <c r="I320" s="170"/>
      <c r="L320" s="166"/>
      <c r="M320" s="171"/>
      <c r="N320" s="172"/>
      <c r="O320" s="172"/>
      <c r="P320" s="172"/>
      <c r="Q320" s="172"/>
      <c r="R320" s="172"/>
      <c r="S320" s="172"/>
      <c r="T320" s="173"/>
      <c r="AT320" s="167" t="s">
        <v>155</v>
      </c>
      <c r="AU320" s="167" t="s">
        <v>83</v>
      </c>
      <c r="AV320" s="13" t="s">
        <v>83</v>
      </c>
      <c r="AW320" s="13" t="s">
        <v>30</v>
      </c>
      <c r="AX320" s="13" t="s">
        <v>81</v>
      </c>
      <c r="AY320" s="167" t="s">
        <v>140</v>
      </c>
    </row>
    <row r="321" spans="1:65" s="2" customFormat="1" ht="24.2" customHeight="1">
      <c r="A321" s="33"/>
      <c r="B321" s="144"/>
      <c r="C321" s="145" t="s">
        <v>466</v>
      </c>
      <c r="D321" s="145" t="s">
        <v>142</v>
      </c>
      <c r="E321" s="146" t="s">
        <v>782</v>
      </c>
      <c r="F321" s="147" t="s">
        <v>1210</v>
      </c>
      <c r="G321" s="148" t="s">
        <v>393</v>
      </c>
      <c r="H321" s="149">
        <v>4</v>
      </c>
      <c r="I321" s="150"/>
      <c r="J321" s="151">
        <f>ROUND(I321*H321,2)</f>
        <v>0</v>
      </c>
      <c r="K321" s="147" t="s">
        <v>1</v>
      </c>
      <c r="L321" s="34"/>
      <c r="M321" s="152" t="s">
        <v>1</v>
      </c>
      <c r="N321" s="153" t="s">
        <v>38</v>
      </c>
      <c r="O321" s="59"/>
      <c r="P321" s="154">
        <f>O321*H321</f>
        <v>0</v>
      </c>
      <c r="Q321" s="154">
        <v>0</v>
      </c>
      <c r="R321" s="154">
        <f>Q321*H321</f>
        <v>0</v>
      </c>
      <c r="S321" s="154">
        <v>0</v>
      </c>
      <c r="T321" s="155">
        <f>S321*H321</f>
        <v>0</v>
      </c>
      <c r="U321" s="33"/>
      <c r="V321" s="33"/>
      <c r="W321" s="33"/>
      <c r="X321" s="33"/>
      <c r="Y321" s="33"/>
      <c r="Z321" s="33"/>
      <c r="AA321" s="33"/>
      <c r="AB321" s="33"/>
      <c r="AC321" s="33"/>
      <c r="AD321" s="33"/>
      <c r="AE321" s="33"/>
      <c r="AR321" s="156" t="s">
        <v>147</v>
      </c>
      <c r="AT321" s="156" t="s">
        <v>142</v>
      </c>
      <c r="AU321" s="156" t="s">
        <v>83</v>
      </c>
      <c r="AY321" s="18" t="s">
        <v>140</v>
      </c>
      <c r="BE321" s="157">
        <f>IF(N321="základní",J321,0)</f>
        <v>0</v>
      </c>
      <c r="BF321" s="157">
        <f>IF(N321="snížená",J321,0)</f>
        <v>0</v>
      </c>
      <c r="BG321" s="157">
        <f>IF(N321="zákl. přenesená",J321,0)</f>
        <v>0</v>
      </c>
      <c r="BH321" s="157">
        <f>IF(N321="sníž. přenesená",J321,0)</f>
        <v>0</v>
      </c>
      <c r="BI321" s="157">
        <f>IF(N321="nulová",J321,0)</f>
        <v>0</v>
      </c>
      <c r="BJ321" s="18" t="s">
        <v>81</v>
      </c>
      <c r="BK321" s="157">
        <f>ROUND(I321*H321,2)</f>
        <v>0</v>
      </c>
      <c r="BL321" s="18" t="s">
        <v>147</v>
      </c>
      <c r="BM321" s="156" t="s">
        <v>1211</v>
      </c>
    </row>
    <row r="322" spans="1:65" s="2" customFormat="1" ht="19.5">
      <c r="A322" s="33"/>
      <c r="B322" s="34"/>
      <c r="C322" s="33"/>
      <c r="D322" s="158" t="s">
        <v>149</v>
      </c>
      <c r="E322" s="33"/>
      <c r="F322" s="159" t="s">
        <v>1210</v>
      </c>
      <c r="G322" s="33"/>
      <c r="H322" s="33"/>
      <c r="I322" s="160"/>
      <c r="J322" s="33"/>
      <c r="K322" s="33"/>
      <c r="L322" s="34"/>
      <c r="M322" s="161"/>
      <c r="N322" s="162"/>
      <c r="O322" s="59"/>
      <c r="P322" s="59"/>
      <c r="Q322" s="59"/>
      <c r="R322" s="59"/>
      <c r="S322" s="59"/>
      <c r="T322" s="60"/>
      <c r="U322" s="33"/>
      <c r="V322" s="33"/>
      <c r="W322" s="33"/>
      <c r="X322" s="33"/>
      <c r="Y322" s="33"/>
      <c r="Z322" s="33"/>
      <c r="AA322" s="33"/>
      <c r="AB322" s="33"/>
      <c r="AC322" s="33"/>
      <c r="AD322" s="33"/>
      <c r="AE322" s="33"/>
      <c r="AT322" s="18" t="s">
        <v>149</v>
      </c>
      <c r="AU322" s="18" t="s">
        <v>83</v>
      </c>
    </row>
    <row r="323" spans="1:65" s="13" customFormat="1" ht="22.5">
      <c r="B323" s="166"/>
      <c r="D323" s="158" t="s">
        <v>155</v>
      </c>
      <c r="E323" s="167" t="s">
        <v>1</v>
      </c>
      <c r="F323" s="168" t="s">
        <v>1212</v>
      </c>
      <c r="H323" s="169">
        <v>4</v>
      </c>
      <c r="I323" s="170"/>
      <c r="L323" s="166"/>
      <c r="M323" s="171"/>
      <c r="N323" s="172"/>
      <c r="O323" s="172"/>
      <c r="P323" s="172"/>
      <c r="Q323" s="172"/>
      <c r="R323" s="172"/>
      <c r="S323" s="172"/>
      <c r="T323" s="173"/>
      <c r="AT323" s="167" t="s">
        <v>155</v>
      </c>
      <c r="AU323" s="167" t="s">
        <v>83</v>
      </c>
      <c r="AV323" s="13" t="s">
        <v>83</v>
      </c>
      <c r="AW323" s="13" t="s">
        <v>30</v>
      </c>
      <c r="AX323" s="13" t="s">
        <v>81</v>
      </c>
      <c r="AY323" s="167" t="s">
        <v>140</v>
      </c>
    </row>
    <row r="324" spans="1:65" s="12" customFormat="1" ht="22.9" customHeight="1">
      <c r="B324" s="131"/>
      <c r="D324" s="132" t="s">
        <v>72</v>
      </c>
      <c r="E324" s="142" t="s">
        <v>540</v>
      </c>
      <c r="F324" s="142" t="s">
        <v>541</v>
      </c>
      <c r="I324" s="134"/>
      <c r="J324" s="143">
        <f>BK324</f>
        <v>0</v>
      </c>
      <c r="L324" s="131"/>
      <c r="M324" s="136"/>
      <c r="N324" s="137"/>
      <c r="O324" s="137"/>
      <c r="P324" s="138">
        <v>0</v>
      </c>
      <c r="Q324" s="137"/>
      <c r="R324" s="138">
        <v>0</v>
      </c>
      <c r="S324" s="137"/>
      <c r="T324" s="139">
        <v>0</v>
      </c>
      <c r="AR324" s="132" t="s">
        <v>81</v>
      </c>
      <c r="AT324" s="140" t="s">
        <v>72</v>
      </c>
      <c r="AU324" s="140" t="s">
        <v>81</v>
      </c>
      <c r="AY324" s="132" t="s">
        <v>140</v>
      </c>
      <c r="BK324" s="141">
        <v>0</v>
      </c>
    </row>
    <row r="325" spans="1:65" s="12" customFormat="1" ht="22.9" customHeight="1">
      <c r="B325" s="131"/>
      <c r="D325" s="132" t="s">
        <v>72</v>
      </c>
      <c r="E325" s="142" t="s">
        <v>593</v>
      </c>
      <c r="F325" s="142" t="s">
        <v>594</v>
      </c>
      <c r="I325" s="134"/>
      <c r="J325" s="143">
        <f>BK325</f>
        <v>0</v>
      </c>
      <c r="L325" s="131"/>
      <c r="M325" s="136"/>
      <c r="N325" s="137"/>
      <c r="O325" s="137"/>
      <c r="P325" s="138">
        <f>SUM(P326:P328)</f>
        <v>0</v>
      </c>
      <c r="Q325" s="137"/>
      <c r="R325" s="138">
        <f>SUM(R326:R328)</f>
        <v>0</v>
      </c>
      <c r="S325" s="137"/>
      <c r="T325" s="139">
        <f>SUM(T326:T328)</f>
        <v>0</v>
      </c>
      <c r="AR325" s="132" t="s">
        <v>81</v>
      </c>
      <c r="AT325" s="140" t="s">
        <v>72</v>
      </c>
      <c r="AU325" s="140" t="s">
        <v>81</v>
      </c>
      <c r="AY325" s="132" t="s">
        <v>140</v>
      </c>
      <c r="BK325" s="141">
        <f>SUM(BK326:BK328)</f>
        <v>0</v>
      </c>
    </row>
    <row r="326" spans="1:65" s="2" customFormat="1" ht="33" customHeight="1">
      <c r="A326" s="33"/>
      <c r="B326" s="144"/>
      <c r="C326" s="145" t="s">
        <v>473</v>
      </c>
      <c r="D326" s="145" t="s">
        <v>142</v>
      </c>
      <c r="E326" s="146" t="s">
        <v>596</v>
      </c>
      <c r="F326" s="147" t="s">
        <v>597</v>
      </c>
      <c r="G326" s="148" t="s">
        <v>545</v>
      </c>
      <c r="H326" s="149">
        <v>19.417999999999999</v>
      </c>
      <c r="I326" s="150"/>
      <c r="J326" s="151">
        <f>ROUND(I326*H326,2)</f>
        <v>0</v>
      </c>
      <c r="K326" s="147" t="s">
        <v>146</v>
      </c>
      <c r="L326" s="34"/>
      <c r="M326" s="152" t="s">
        <v>1</v>
      </c>
      <c r="N326" s="153" t="s">
        <v>38</v>
      </c>
      <c r="O326" s="59"/>
      <c r="P326" s="154">
        <f>O326*H326</f>
        <v>0</v>
      </c>
      <c r="Q326" s="154">
        <v>0</v>
      </c>
      <c r="R326" s="154">
        <f>Q326*H326</f>
        <v>0</v>
      </c>
      <c r="S326" s="154">
        <v>0</v>
      </c>
      <c r="T326" s="155">
        <f>S326*H326</f>
        <v>0</v>
      </c>
      <c r="U326" s="33"/>
      <c r="V326" s="33"/>
      <c r="W326" s="33"/>
      <c r="X326" s="33"/>
      <c r="Y326" s="33"/>
      <c r="Z326" s="33"/>
      <c r="AA326" s="33"/>
      <c r="AB326" s="33"/>
      <c r="AC326" s="33"/>
      <c r="AD326" s="33"/>
      <c r="AE326" s="33"/>
      <c r="AR326" s="156" t="s">
        <v>147</v>
      </c>
      <c r="AT326" s="156" t="s">
        <v>142</v>
      </c>
      <c r="AU326" s="156" t="s">
        <v>83</v>
      </c>
      <c r="AY326" s="18" t="s">
        <v>140</v>
      </c>
      <c r="BE326" s="157">
        <f>IF(N326="základní",J326,0)</f>
        <v>0</v>
      </c>
      <c r="BF326" s="157">
        <f>IF(N326="snížená",J326,0)</f>
        <v>0</v>
      </c>
      <c r="BG326" s="157">
        <f>IF(N326="zákl. přenesená",J326,0)</f>
        <v>0</v>
      </c>
      <c r="BH326" s="157">
        <f>IF(N326="sníž. přenesená",J326,0)</f>
        <v>0</v>
      </c>
      <c r="BI326" s="157">
        <f>IF(N326="nulová",J326,0)</f>
        <v>0</v>
      </c>
      <c r="BJ326" s="18" t="s">
        <v>81</v>
      </c>
      <c r="BK326" s="157">
        <f>ROUND(I326*H326,2)</f>
        <v>0</v>
      </c>
      <c r="BL326" s="18" t="s">
        <v>147</v>
      </c>
      <c r="BM326" s="156" t="s">
        <v>1213</v>
      </c>
    </row>
    <row r="327" spans="1:65" s="2" customFormat="1" ht="29.25">
      <c r="A327" s="33"/>
      <c r="B327" s="34"/>
      <c r="C327" s="33"/>
      <c r="D327" s="158" t="s">
        <v>149</v>
      </c>
      <c r="E327" s="33"/>
      <c r="F327" s="159" t="s">
        <v>599</v>
      </c>
      <c r="G327" s="33"/>
      <c r="H327" s="33"/>
      <c r="I327" s="160"/>
      <c r="J327" s="33"/>
      <c r="K327" s="33"/>
      <c r="L327" s="34"/>
      <c r="M327" s="161"/>
      <c r="N327" s="162"/>
      <c r="O327" s="59"/>
      <c r="P327" s="59"/>
      <c r="Q327" s="59"/>
      <c r="R327" s="59"/>
      <c r="S327" s="59"/>
      <c r="T327" s="60"/>
      <c r="U327" s="33"/>
      <c r="V327" s="33"/>
      <c r="W327" s="33"/>
      <c r="X327" s="33"/>
      <c r="Y327" s="33"/>
      <c r="Z327" s="33"/>
      <c r="AA327" s="33"/>
      <c r="AB327" s="33"/>
      <c r="AC327" s="33"/>
      <c r="AD327" s="33"/>
      <c r="AE327" s="33"/>
      <c r="AT327" s="18" t="s">
        <v>149</v>
      </c>
      <c r="AU327" s="18" t="s">
        <v>83</v>
      </c>
    </row>
    <row r="328" spans="1:65" s="2" customFormat="1" ht="11.25">
      <c r="A328" s="33"/>
      <c r="B328" s="34"/>
      <c r="C328" s="33"/>
      <c r="D328" s="163" t="s">
        <v>151</v>
      </c>
      <c r="E328" s="33"/>
      <c r="F328" s="164" t="s">
        <v>600</v>
      </c>
      <c r="G328" s="33"/>
      <c r="H328" s="33"/>
      <c r="I328" s="160"/>
      <c r="J328" s="33"/>
      <c r="K328" s="33"/>
      <c r="L328" s="34"/>
      <c r="M328" s="207"/>
      <c r="N328" s="208"/>
      <c r="O328" s="209"/>
      <c r="P328" s="209"/>
      <c r="Q328" s="209"/>
      <c r="R328" s="209"/>
      <c r="S328" s="209"/>
      <c r="T328" s="210"/>
      <c r="U328" s="33"/>
      <c r="V328" s="33"/>
      <c r="W328" s="33"/>
      <c r="X328" s="33"/>
      <c r="Y328" s="33"/>
      <c r="Z328" s="33"/>
      <c r="AA328" s="33"/>
      <c r="AB328" s="33"/>
      <c r="AC328" s="33"/>
      <c r="AD328" s="33"/>
      <c r="AE328" s="33"/>
      <c r="AT328" s="18" t="s">
        <v>151</v>
      </c>
      <c r="AU328" s="18" t="s">
        <v>83</v>
      </c>
    </row>
    <row r="329" spans="1:65" s="2" customFormat="1" ht="6.95" customHeight="1">
      <c r="A329" s="33"/>
      <c r="B329" s="48"/>
      <c r="C329" s="49"/>
      <c r="D329" s="49"/>
      <c r="E329" s="49"/>
      <c r="F329" s="49"/>
      <c r="G329" s="49"/>
      <c r="H329" s="49"/>
      <c r="I329" s="49"/>
      <c r="J329" s="49"/>
      <c r="K329" s="49"/>
      <c r="L329" s="34"/>
      <c r="M329" s="33"/>
      <c r="O329" s="33"/>
      <c r="P329" s="33"/>
      <c r="Q329" s="33"/>
      <c r="R329" s="33"/>
      <c r="S329" s="33"/>
      <c r="T329" s="33"/>
      <c r="U329" s="33"/>
      <c r="V329" s="33"/>
      <c r="W329" s="33"/>
      <c r="X329" s="33"/>
      <c r="Y329" s="33"/>
      <c r="Z329" s="33"/>
      <c r="AA329" s="33"/>
      <c r="AB329" s="33"/>
      <c r="AC329" s="33"/>
      <c r="AD329" s="33"/>
      <c r="AE329" s="33"/>
    </row>
  </sheetData>
  <autoFilter ref="C119:K328" xr:uid="{00000000-0009-0000-0000-000009000000}"/>
  <mergeCells count="9">
    <mergeCell ref="E87:H87"/>
    <mergeCell ref="E110:H110"/>
    <mergeCell ref="E112:H112"/>
    <mergeCell ref="L2:V2"/>
    <mergeCell ref="E7:H7"/>
    <mergeCell ref="E9:H9"/>
    <mergeCell ref="E18:H18"/>
    <mergeCell ref="E27:H27"/>
    <mergeCell ref="E85:H85"/>
  </mergeCells>
  <hyperlinks>
    <hyperlink ref="F125" r:id="rId1" xr:uid="{00000000-0004-0000-0900-000000000000}"/>
    <hyperlink ref="F129" r:id="rId2" xr:uid="{00000000-0004-0000-0900-000001000000}"/>
    <hyperlink ref="F133" r:id="rId3" xr:uid="{00000000-0004-0000-0900-000002000000}"/>
    <hyperlink ref="F137" r:id="rId4" xr:uid="{00000000-0004-0000-0900-000003000000}"/>
    <hyperlink ref="F141" r:id="rId5" xr:uid="{00000000-0004-0000-0900-000004000000}"/>
    <hyperlink ref="F145" r:id="rId6" xr:uid="{00000000-0004-0000-0900-000005000000}"/>
    <hyperlink ref="F149" r:id="rId7" xr:uid="{00000000-0004-0000-0900-000006000000}"/>
    <hyperlink ref="F153" r:id="rId8" xr:uid="{00000000-0004-0000-0900-000007000000}"/>
    <hyperlink ref="F157" r:id="rId9" xr:uid="{00000000-0004-0000-0900-000008000000}"/>
    <hyperlink ref="F161" r:id="rId10" xr:uid="{00000000-0004-0000-0900-000009000000}"/>
    <hyperlink ref="F165" r:id="rId11" xr:uid="{00000000-0004-0000-0900-00000A000000}"/>
    <hyperlink ref="F169" r:id="rId12" xr:uid="{00000000-0004-0000-0900-00000B000000}"/>
    <hyperlink ref="F173" r:id="rId13" xr:uid="{00000000-0004-0000-0900-00000C000000}"/>
    <hyperlink ref="F177" r:id="rId14" xr:uid="{00000000-0004-0000-0900-00000D000000}"/>
    <hyperlink ref="F181" r:id="rId15" xr:uid="{00000000-0004-0000-0900-00000E000000}"/>
    <hyperlink ref="F185" r:id="rId16" xr:uid="{00000000-0004-0000-0900-00000F000000}"/>
    <hyperlink ref="F189" r:id="rId17" xr:uid="{00000000-0004-0000-0900-000010000000}"/>
    <hyperlink ref="F193" r:id="rId18" xr:uid="{00000000-0004-0000-0900-000011000000}"/>
    <hyperlink ref="F197" r:id="rId19" xr:uid="{00000000-0004-0000-0900-000012000000}"/>
    <hyperlink ref="F201" r:id="rId20" xr:uid="{00000000-0004-0000-0900-000013000000}"/>
    <hyperlink ref="F205" r:id="rId21" xr:uid="{00000000-0004-0000-0900-000014000000}"/>
    <hyperlink ref="F209" r:id="rId22" xr:uid="{00000000-0004-0000-0900-000015000000}"/>
    <hyperlink ref="F213" r:id="rId23" xr:uid="{00000000-0004-0000-0900-000016000000}"/>
    <hyperlink ref="F217" r:id="rId24" xr:uid="{00000000-0004-0000-0900-000017000000}"/>
    <hyperlink ref="F221" r:id="rId25" xr:uid="{00000000-0004-0000-0900-000018000000}"/>
    <hyperlink ref="F225" r:id="rId26" xr:uid="{00000000-0004-0000-0900-000019000000}"/>
    <hyperlink ref="F229" r:id="rId27" xr:uid="{00000000-0004-0000-0900-00001A000000}"/>
    <hyperlink ref="F233" r:id="rId28" xr:uid="{00000000-0004-0000-0900-00001B000000}"/>
    <hyperlink ref="F237" r:id="rId29" xr:uid="{00000000-0004-0000-0900-00001C000000}"/>
    <hyperlink ref="F241" r:id="rId30" xr:uid="{00000000-0004-0000-0900-00001D000000}"/>
    <hyperlink ref="F245" r:id="rId31" xr:uid="{00000000-0004-0000-0900-00001E000000}"/>
    <hyperlink ref="F249" r:id="rId32" xr:uid="{00000000-0004-0000-0900-00001F000000}"/>
    <hyperlink ref="F253" r:id="rId33" xr:uid="{00000000-0004-0000-0900-000020000000}"/>
    <hyperlink ref="F257" r:id="rId34" xr:uid="{00000000-0004-0000-0900-000021000000}"/>
    <hyperlink ref="F261" r:id="rId35" xr:uid="{00000000-0004-0000-0900-000022000000}"/>
    <hyperlink ref="F265" r:id="rId36" xr:uid="{00000000-0004-0000-0900-000023000000}"/>
    <hyperlink ref="F269" r:id="rId37" xr:uid="{00000000-0004-0000-0900-000024000000}"/>
    <hyperlink ref="F273" r:id="rId38" xr:uid="{00000000-0004-0000-0900-000025000000}"/>
    <hyperlink ref="F277" r:id="rId39" xr:uid="{00000000-0004-0000-0900-000026000000}"/>
    <hyperlink ref="F286" r:id="rId40" xr:uid="{00000000-0004-0000-0900-000027000000}"/>
    <hyperlink ref="F290" r:id="rId41" xr:uid="{00000000-0004-0000-0900-000028000000}"/>
    <hyperlink ref="F297" r:id="rId42" xr:uid="{00000000-0004-0000-0900-000029000000}"/>
    <hyperlink ref="F304" r:id="rId43" xr:uid="{00000000-0004-0000-0900-00002A000000}"/>
    <hyperlink ref="F311" r:id="rId44" xr:uid="{00000000-0004-0000-0900-00002B000000}"/>
    <hyperlink ref="F315" r:id="rId45" xr:uid="{00000000-0004-0000-0900-00002C000000}"/>
    <hyperlink ref="F319" r:id="rId46" xr:uid="{00000000-0004-0000-0900-00002D000000}"/>
    <hyperlink ref="F328" r:id="rId47" xr:uid="{00000000-0004-0000-0900-00002E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48"/>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2:BM163"/>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48" t="s">
        <v>5</v>
      </c>
      <c r="M2" s="233"/>
      <c r="N2" s="233"/>
      <c r="O2" s="233"/>
      <c r="P2" s="233"/>
      <c r="Q2" s="233"/>
      <c r="R2" s="233"/>
      <c r="S2" s="233"/>
      <c r="T2" s="233"/>
      <c r="U2" s="233"/>
      <c r="V2" s="233"/>
      <c r="AT2" s="18" t="s">
        <v>100</v>
      </c>
    </row>
    <row r="3" spans="1:46" s="1" customFormat="1" ht="6.95" customHeight="1">
      <c r="B3" s="19"/>
      <c r="C3" s="20"/>
      <c r="D3" s="20"/>
      <c r="E3" s="20"/>
      <c r="F3" s="20"/>
      <c r="G3" s="20"/>
      <c r="H3" s="20"/>
      <c r="I3" s="20"/>
      <c r="J3" s="20"/>
      <c r="K3" s="20"/>
      <c r="L3" s="21"/>
      <c r="AT3" s="18" t="s">
        <v>83</v>
      </c>
    </row>
    <row r="4" spans="1:46" s="1" customFormat="1" ht="24.95" customHeight="1">
      <c r="B4" s="21"/>
      <c r="D4" s="22" t="s">
        <v>109</v>
      </c>
      <c r="L4" s="21"/>
      <c r="M4" s="94" t="s">
        <v>10</v>
      </c>
      <c r="AT4" s="18" t="s">
        <v>3</v>
      </c>
    </row>
    <row r="5" spans="1:46" s="1" customFormat="1" ht="6.95" customHeight="1">
      <c r="B5" s="21"/>
      <c r="L5" s="21"/>
    </row>
    <row r="6" spans="1:46" s="1" customFormat="1" ht="12" customHeight="1">
      <c r="B6" s="21"/>
      <c r="D6" s="28" t="s">
        <v>16</v>
      </c>
      <c r="L6" s="21"/>
    </row>
    <row r="7" spans="1:46" s="1" customFormat="1" ht="16.5" customHeight="1">
      <c r="B7" s="21"/>
      <c r="E7" s="261" t="str">
        <f>'Rekapitulace stavby'!K6</f>
        <v>PD - Regenerace sídliště Nádražní II etapa</v>
      </c>
      <c r="F7" s="262"/>
      <c r="G7" s="262"/>
      <c r="H7" s="262"/>
      <c r="L7" s="21"/>
    </row>
    <row r="8" spans="1:46" s="2" customFormat="1" ht="12" customHeight="1">
      <c r="A8" s="33"/>
      <c r="B8" s="34"/>
      <c r="C8" s="33"/>
      <c r="D8" s="28" t="s">
        <v>110</v>
      </c>
      <c r="E8" s="33"/>
      <c r="F8" s="33"/>
      <c r="G8" s="33"/>
      <c r="H8" s="33"/>
      <c r="I8" s="33"/>
      <c r="J8" s="33"/>
      <c r="K8" s="33"/>
      <c r="L8" s="43"/>
      <c r="S8" s="33"/>
      <c r="T8" s="33"/>
      <c r="U8" s="33"/>
      <c r="V8" s="33"/>
      <c r="W8" s="33"/>
      <c r="X8" s="33"/>
      <c r="Y8" s="33"/>
      <c r="Z8" s="33"/>
      <c r="AA8" s="33"/>
      <c r="AB8" s="33"/>
      <c r="AC8" s="33"/>
      <c r="AD8" s="33"/>
      <c r="AE8" s="33"/>
    </row>
    <row r="9" spans="1:46" s="2" customFormat="1" ht="16.5" customHeight="1">
      <c r="A9" s="33"/>
      <c r="B9" s="34"/>
      <c r="C9" s="33"/>
      <c r="D9" s="33"/>
      <c r="E9" s="226" t="s">
        <v>1214</v>
      </c>
      <c r="F9" s="263"/>
      <c r="G9" s="263"/>
      <c r="H9" s="263"/>
      <c r="I9" s="33"/>
      <c r="J9" s="33"/>
      <c r="K9" s="33"/>
      <c r="L9" s="43"/>
      <c r="S9" s="33"/>
      <c r="T9" s="33"/>
      <c r="U9" s="33"/>
      <c r="V9" s="33"/>
      <c r="W9" s="33"/>
      <c r="X9" s="33"/>
      <c r="Y9" s="33"/>
      <c r="Z9" s="33"/>
      <c r="AA9" s="33"/>
      <c r="AB9" s="33"/>
      <c r="AC9" s="33"/>
      <c r="AD9" s="33"/>
      <c r="AE9" s="33"/>
    </row>
    <row r="10" spans="1:46" s="2" customFormat="1" ht="11.25">
      <c r="A10" s="33"/>
      <c r="B10" s="34"/>
      <c r="C10" s="33"/>
      <c r="D10" s="33"/>
      <c r="E10" s="33"/>
      <c r="F10" s="33"/>
      <c r="G10" s="33"/>
      <c r="H10" s="33"/>
      <c r="I10" s="33"/>
      <c r="J10" s="33"/>
      <c r="K10" s="33"/>
      <c r="L10" s="43"/>
      <c r="S10" s="33"/>
      <c r="T10" s="33"/>
      <c r="U10" s="33"/>
      <c r="V10" s="33"/>
      <c r="W10" s="33"/>
      <c r="X10" s="33"/>
      <c r="Y10" s="33"/>
      <c r="Z10" s="33"/>
      <c r="AA10" s="33"/>
      <c r="AB10" s="33"/>
      <c r="AC10" s="33"/>
      <c r="AD10" s="33"/>
      <c r="AE10" s="33"/>
    </row>
    <row r="11" spans="1:46" s="2" customFormat="1" ht="12" customHeight="1">
      <c r="A11" s="33"/>
      <c r="B11" s="34"/>
      <c r="C11" s="33"/>
      <c r="D11" s="28" t="s">
        <v>18</v>
      </c>
      <c r="E11" s="33"/>
      <c r="F11" s="26" t="s">
        <v>1</v>
      </c>
      <c r="G11" s="33"/>
      <c r="H11" s="33"/>
      <c r="I11" s="28" t="s">
        <v>19</v>
      </c>
      <c r="J11" s="26" t="s">
        <v>1</v>
      </c>
      <c r="K11" s="33"/>
      <c r="L11" s="43"/>
      <c r="S11" s="33"/>
      <c r="T11" s="33"/>
      <c r="U11" s="33"/>
      <c r="V11" s="33"/>
      <c r="W11" s="33"/>
      <c r="X11" s="33"/>
      <c r="Y11" s="33"/>
      <c r="Z11" s="33"/>
      <c r="AA11" s="33"/>
      <c r="AB11" s="33"/>
      <c r="AC11" s="33"/>
      <c r="AD11" s="33"/>
      <c r="AE11" s="33"/>
    </row>
    <row r="12" spans="1:46" s="2" customFormat="1" ht="12" customHeight="1">
      <c r="A12" s="33"/>
      <c r="B12" s="34"/>
      <c r="C12" s="33"/>
      <c r="D12" s="28" t="s">
        <v>20</v>
      </c>
      <c r="E12" s="33"/>
      <c r="F12" s="26" t="s">
        <v>21</v>
      </c>
      <c r="G12" s="33"/>
      <c r="H12" s="33"/>
      <c r="I12" s="28" t="s">
        <v>22</v>
      </c>
      <c r="J12" s="56" t="str">
        <f>'Rekapitulace stavby'!AN8</f>
        <v>11. 8. 2022</v>
      </c>
      <c r="K12" s="33"/>
      <c r="L12" s="43"/>
      <c r="S12" s="33"/>
      <c r="T12" s="33"/>
      <c r="U12" s="33"/>
      <c r="V12" s="33"/>
      <c r="W12" s="33"/>
      <c r="X12" s="33"/>
      <c r="Y12" s="33"/>
      <c r="Z12" s="33"/>
      <c r="AA12" s="33"/>
      <c r="AB12" s="33"/>
      <c r="AC12" s="33"/>
      <c r="AD12" s="33"/>
      <c r="AE12" s="33"/>
    </row>
    <row r="13" spans="1:46" s="2" customFormat="1" ht="10.9" customHeight="1">
      <c r="A13" s="33"/>
      <c r="B13" s="34"/>
      <c r="C13" s="33"/>
      <c r="D13" s="33"/>
      <c r="E13" s="33"/>
      <c r="F13" s="33"/>
      <c r="G13" s="33"/>
      <c r="H13" s="33"/>
      <c r="I13" s="33"/>
      <c r="J13" s="33"/>
      <c r="K13" s="33"/>
      <c r="L13" s="43"/>
      <c r="S13" s="33"/>
      <c r="T13" s="33"/>
      <c r="U13" s="33"/>
      <c r="V13" s="33"/>
      <c r="W13" s="33"/>
      <c r="X13" s="33"/>
      <c r="Y13" s="33"/>
      <c r="Z13" s="33"/>
      <c r="AA13" s="33"/>
      <c r="AB13" s="33"/>
      <c r="AC13" s="33"/>
      <c r="AD13" s="33"/>
      <c r="AE13" s="33"/>
    </row>
    <row r="14" spans="1:46" s="2" customFormat="1" ht="12" customHeight="1">
      <c r="A14" s="33"/>
      <c r="B14" s="34"/>
      <c r="C14" s="33"/>
      <c r="D14" s="28" t="s">
        <v>24</v>
      </c>
      <c r="E14" s="33"/>
      <c r="F14" s="33"/>
      <c r="G14" s="33"/>
      <c r="H14" s="33"/>
      <c r="I14" s="28" t="s">
        <v>25</v>
      </c>
      <c r="J14" s="26" t="str">
        <f>IF('Rekapitulace stavby'!AN10="","",'Rekapitulace stavby'!AN10)</f>
        <v/>
      </c>
      <c r="K14" s="33"/>
      <c r="L14" s="43"/>
      <c r="S14" s="33"/>
      <c r="T14" s="33"/>
      <c r="U14" s="33"/>
      <c r="V14" s="33"/>
      <c r="W14" s="33"/>
      <c r="X14" s="33"/>
      <c r="Y14" s="33"/>
      <c r="Z14" s="33"/>
      <c r="AA14" s="33"/>
      <c r="AB14" s="33"/>
      <c r="AC14" s="33"/>
      <c r="AD14" s="33"/>
      <c r="AE14" s="33"/>
    </row>
    <row r="15" spans="1:46" s="2" customFormat="1" ht="18" customHeight="1">
      <c r="A15" s="33"/>
      <c r="B15" s="34"/>
      <c r="C15" s="33"/>
      <c r="D15" s="33"/>
      <c r="E15" s="26" t="str">
        <f>IF('Rekapitulace stavby'!E11="","",'Rekapitulace stavby'!E11)</f>
        <v xml:space="preserve"> </v>
      </c>
      <c r="F15" s="33"/>
      <c r="G15" s="33"/>
      <c r="H15" s="33"/>
      <c r="I15" s="28" t="s">
        <v>26</v>
      </c>
      <c r="J15" s="26" t="str">
        <f>IF('Rekapitulace stavby'!AN11="","",'Rekapitulace stavby'!AN11)</f>
        <v/>
      </c>
      <c r="K15" s="33"/>
      <c r="L15" s="43"/>
      <c r="S15" s="33"/>
      <c r="T15" s="33"/>
      <c r="U15" s="33"/>
      <c r="V15" s="33"/>
      <c r="W15" s="33"/>
      <c r="X15" s="33"/>
      <c r="Y15" s="33"/>
      <c r="Z15" s="33"/>
      <c r="AA15" s="33"/>
      <c r="AB15" s="33"/>
      <c r="AC15" s="33"/>
      <c r="AD15" s="33"/>
      <c r="AE15" s="33"/>
    </row>
    <row r="16" spans="1:46" s="2" customFormat="1" ht="6.95" customHeight="1">
      <c r="A16" s="33"/>
      <c r="B16" s="34"/>
      <c r="C16" s="33"/>
      <c r="D16" s="33"/>
      <c r="E16" s="33"/>
      <c r="F16" s="33"/>
      <c r="G16" s="33"/>
      <c r="H16" s="33"/>
      <c r="I16" s="33"/>
      <c r="J16" s="33"/>
      <c r="K16" s="33"/>
      <c r="L16" s="43"/>
      <c r="S16" s="33"/>
      <c r="T16" s="33"/>
      <c r="U16" s="33"/>
      <c r="V16" s="33"/>
      <c r="W16" s="33"/>
      <c r="X16" s="33"/>
      <c r="Y16" s="33"/>
      <c r="Z16" s="33"/>
      <c r="AA16" s="33"/>
      <c r="AB16" s="33"/>
      <c r="AC16" s="33"/>
      <c r="AD16" s="33"/>
      <c r="AE16" s="33"/>
    </row>
    <row r="17" spans="1:31" s="2" customFormat="1" ht="12" customHeight="1">
      <c r="A17" s="33"/>
      <c r="B17" s="34"/>
      <c r="C17" s="33"/>
      <c r="D17" s="28" t="s">
        <v>27</v>
      </c>
      <c r="E17" s="33"/>
      <c r="F17" s="33"/>
      <c r="G17" s="33"/>
      <c r="H17" s="33"/>
      <c r="I17" s="28" t="s">
        <v>25</v>
      </c>
      <c r="J17" s="29" t="str">
        <f>'Rekapitulace stavby'!AN13</f>
        <v>Vyplň údaj</v>
      </c>
      <c r="K17" s="33"/>
      <c r="L17" s="43"/>
      <c r="S17" s="33"/>
      <c r="T17" s="33"/>
      <c r="U17" s="33"/>
      <c r="V17" s="33"/>
      <c r="W17" s="33"/>
      <c r="X17" s="33"/>
      <c r="Y17" s="33"/>
      <c r="Z17" s="33"/>
      <c r="AA17" s="33"/>
      <c r="AB17" s="33"/>
      <c r="AC17" s="33"/>
      <c r="AD17" s="33"/>
      <c r="AE17" s="33"/>
    </row>
    <row r="18" spans="1:31" s="2" customFormat="1" ht="18" customHeight="1">
      <c r="A18" s="33"/>
      <c r="B18" s="34"/>
      <c r="C18" s="33"/>
      <c r="D18" s="33"/>
      <c r="E18" s="264" t="str">
        <f>'Rekapitulace stavby'!E14</f>
        <v>Vyplň údaj</v>
      </c>
      <c r="F18" s="232"/>
      <c r="G18" s="232"/>
      <c r="H18" s="232"/>
      <c r="I18" s="28" t="s">
        <v>26</v>
      </c>
      <c r="J18" s="29" t="str">
        <f>'Rekapitulace stavby'!AN14</f>
        <v>Vyplň údaj</v>
      </c>
      <c r="K18" s="33"/>
      <c r="L18" s="43"/>
      <c r="S18" s="33"/>
      <c r="T18" s="33"/>
      <c r="U18" s="33"/>
      <c r="V18" s="33"/>
      <c r="W18" s="33"/>
      <c r="X18" s="33"/>
      <c r="Y18" s="33"/>
      <c r="Z18" s="33"/>
      <c r="AA18" s="33"/>
      <c r="AB18" s="33"/>
      <c r="AC18" s="33"/>
      <c r="AD18" s="33"/>
      <c r="AE18" s="33"/>
    </row>
    <row r="19" spans="1:31" s="2" customFormat="1" ht="6.95" customHeight="1">
      <c r="A19" s="33"/>
      <c r="B19" s="34"/>
      <c r="C19" s="33"/>
      <c r="D19" s="33"/>
      <c r="E19" s="33"/>
      <c r="F19" s="33"/>
      <c r="G19" s="33"/>
      <c r="H19" s="33"/>
      <c r="I19" s="33"/>
      <c r="J19" s="33"/>
      <c r="K19" s="33"/>
      <c r="L19" s="43"/>
      <c r="S19" s="33"/>
      <c r="T19" s="33"/>
      <c r="U19" s="33"/>
      <c r="V19" s="33"/>
      <c r="W19" s="33"/>
      <c r="X19" s="33"/>
      <c r="Y19" s="33"/>
      <c r="Z19" s="33"/>
      <c r="AA19" s="33"/>
      <c r="AB19" s="33"/>
      <c r="AC19" s="33"/>
      <c r="AD19" s="33"/>
      <c r="AE19" s="33"/>
    </row>
    <row r="20" spans="1:31" s="2" customFormat="1" ht="12" customHeight="1">
      <c r="A20" s="33"/>
      <c r="B20" s="34"/>
      <c r="C20" s="33"/>
      <c r="D20" s="28" t="s">
        <v>29</v>
      </c>
      <c r="E20" s="33"/>
      <c r="F20" s="33"/>
      <c r="G20" s="33"/>
      <c r="H20" s="33"/>
      <c r="I20" s="28" t="s">
        <v>25</v>
      </c>
      <c r="J20" s="26" t="str">
        <f>IF('Rekapitulace stavby'!AN16="","",'Rekapitulace stavby'!AN16)</f>
        <v/>
      </c>
      <c r="K20" s="33"/>
      <c r="L20" s="43"/>
      <c r="S20" s="33"/>
      <c r="T20" s="33"/>
      <c r="U20" s="33"/>
      <c r="V20" s="33"/>
      <c r="W20" s="33"/>
      <c r="X20" s="33"/>
      <c r="Y20" s="33"/>
      <c r="Z20" s="33"/>
      <c r="AA20" s="33"/>
      <c r="AB20" s="33"/>
      <c r="AC20" s="33"/>
      <c r="AD20" s="33"/>
      <c r="AE20" s="33"/>
    </row>
    <row r="21" spans="1:31" s="2" customFormat="1" ht="18" customHeight="1">
      <c r="A21" s="33"/>
      <c r="B21" s="34"/>
      <c r="C21" s="33"/>
      <c r="D21" s="33"/>
      <c r="E21" s="26" t="str">
        <f>IF('Rekapitulace stavby'!E17="","",'Rekapitulace stavby'!E17)</f>
        <v xml:space="preserve"> </v>
      </c>
      <c r="F21" s="33"/>
      <c r="G21" s="33"/>
      <c r="H21" s="33"/>
      <c r="I21" s="28" t="s">
        <v>26</v>
      </c>
      <c r="J21" s="26" t="str">
        <f>IF('Rekapitulace stavby'!AN17="","",'Rekapitulace stavby'!AN17)</f>
        <v/>
      </c>
      <c r="K21" s="33"/>
      <c r="L21" s="43"/>
      <c r="S21" s="33"/>
      <c r="T21" s="33"/>
      <c r="U21" s="33"/>
      <c r="V21" s="33"/>
      <c r="W21" s="33"/>
      <c r="X21" s="33"/>
      <c r="Y21" s="33"/>
      <c r="Z21" s="33"/>
      <c r="AA21" s="33"/>
      <c r="AB21" s="33"/>
      <c r="AC21" s="33"/>
      <c r="AD21" s="33"/>
      <c r="AE21" s="33"/>
    </row>
    <row r="22" spans="1:31" s="2" customFormat="1" ht="6.95" customHeight="1">
      <c r="A22" s="33"/>
      <c r="B22" s="34"/>
      <c r="C22" s="33"/>
      <c r="D22" s="33"/>
      <c r="E22" s="33"/>
      <c r="F22" s="33"/>
      <c r="G22" s="33"/>
      <c r="H22" s="33"/>
      <c r="I22" s="33"/>
      <c r="J22" s="33"/>
      <c r="K22" s="33"/>
      <c r="L22" s="43"/>
      <c r="S22" s="33"/>
      <c r="T22" s="33"/>
      <c r="U22" s="33"/>
      <c r="V22" s="33"/>
      <c r="W22" s="33"/>
      <c r="X22" s="33"/>
      <c r="Y22" s="33"/>
      <c r="Z22" s="33"/>
      <c r="AA22" s="33"/>
      <c r="AB22" s="33"/>
      <c r="AC22" s="33"/>
      <c r="AD22" s="33"/>
      <c r="AE22" s="33"/>
    </row>
    <row r="23" spans="1:31" s="2" customFormat="1" ht="12" customHeight="1">
      <c r="A23" s="33"/>
      <c r="B23" s="34"/>
      <c r="C23" s="33"/>
      <c r="D23" s="28" t="s">
        <v>31</v>
      </c>
      <c r="E23" s="33"/>
      <c r="F23" s="33"/>
      <c r="G23" s="33"/>
      <c r="H23" s="33"/>
      <c r="I23" s="28" t="s">
        <v>25</v>
      </c>
      <c r="J23" s="26" t="str">
        <f>IF('Rekapitulace stavby'!AN19="","",'Rekapitulace stavby'!AN19)</f>
        <v/>
      </c>
      <c r="K23" s="33"/>
      <c r="L23" s="43"/>
      <c r="S23" s="33"/>
      <c r="T23" s="33"/>
      <c r="U23" s="33"/>
      <c r="V23" s="33"/>
      <c r="W23" s="33"/>
      <c r="X23" s="33"/>
      <c r="Y23" s="33"/>
      <c r="Z23" s="33"/>
      <c r="AA23" s="33"/>
      <c r="AB23" s="33"/>
      <c r="AC23" s="33"/>
      <c r="AD23" s="33"/>
      <c r="AE23" s="33"/>
    </row>
    <row r="24" spans="1:31" s="2" customFormat="1" ht="18" customHeight="1">
      <c r="A24" s="33"/>
      <c r="B24" s="34"/>
      <c r="C24" s="33"/>
      <c r="D24" s="33"/>
      <c r="E24" s="26" t="str">
        <f>IF('Rekapitulace stavby'!E20="","",'Rekapitulace stavby'!E20)</f>
        <v xml:space="preserve"> </v>
      </c>
      <c r="F24" s="33"/>
      <c r="G24" s="33"/>
      <c r="H24" s="33"/>
      <c r="I24" s="28" t="s">
        <v>26</v>
      </c>
      <c r="J24" s="26" t="str">
        <f>IF('Rekapitulace stavby'!AN20="","",'Rekapitulace stavby'!AN20)</f>
        <v/>
      </c>
      <c r="K24" s="33"/>
      <c r="L24" s="43"/>
      <c r="S24" s="33"/>
      <c r="T24" s="33"/>
      <c r="U24" s="33"/>
      <c r="V24" s="33"/>
      <c r="W24" s="33"/>
      <c r="X24" s="33"/>
      <c r="Y24" s="33"/>
      <c r="Z24" s="33"/>
      <c r="AA24" s="33"/>
      <c r="AB24" s="33"/>
      <c r="AC24" s="33"/>
      <c r="AD24" s="33"/>
      <c r="AE24" s="33"/>
    </row>
    <row r="25" spans="1:31" s="2" customFormat="1" ht="6.95" customHeight="1">
      <c r="A25" s="33"/>
      <c r="B25" s="34"/>
      <c r="C25" s="33"/>
      <c r="D25" s="33"/>
      <c r="E25" s="33"/>
      <c r="F25" s="33"/>
      <c r="G25" s="33"/>
      <c r="H25" s="33"/>
      <c r="I25" s="33"/>
      <c r="J25" s="33"/>
      <c r="K25" s="33"/>
      <c r="L25" s="43"/>
      <c r="S25" s="33"/>
      <c r="T25" s="33"/>
      <c r="U25" s="33"/>
      <c r="V25" s="33"/>
      <c r="W25" s="33"/>
      <c r="X25" s="33"/>
      <c r="Y25" s="33"/>
      <c r="Z25" s="33"/>
      <c r="AA25" s="33"/>
      <c r="AB25" s="33"/>
      <c r="AC25" s="33"/>
      <c r="AD25" s="33"/>
      <c r="AE25" s="33"/>
    </row>
    <row r="26" spans="1:31" s="2" customFormat="1" ht="12" customHeight="1">
      <c r="A26" s="33"/>
      <c r="B26" s="34"/>
      <c r="C26" s="33"/>
      <c r="D26" s="28" t="s">
        <v>32</v>
      </c>
      <c r="E26" s="33"/>
      <c r="F26" s="33"/>
      <c r="G26" s="33"/>
      <c r="H26" s="33"/>
      <c r="I26" s="33"/>
      <c r="J26" s="33"/>
      <c r="K26" s="33"/>
      <c r="L26" s="43"/>
      <c r="S26" s="33"/>
      <c r="T26" s="33"/>
      <c r="U26" s="33"/>
      <c r="V26" s="33"/>
      <c r="W26" s="33"/>
      <c r="X26" s="33"/>
      <c r="Y26" s="33"/>
      <c r="Z26" s="33"/>
      <c r="AA26" s="33"/>
      <c r="AB26" s="33"/>
      <c r="AC26" s="33"/>
      <c r="AD26" s="33"/>
      <c r="AE26" s="33"/>
    </row>
    <row r="27" spans="1:31" s="8" customFormat="1" ht="16.5" customHeight="1">
      <c r="A27" s="95"/>
      <c r="B27" s="96"/>
      <c r="C27" s="95"/>
      <c r="D27" s="95"/>
      <c r="E27" s="237" t="s">
        <v>1</v>
      </c>
      <c r="F27" s="237"/>
      <c r="G27" s="237"/>
      <c r="H27" s="237"/>
      <c r="I27" s="95"/>
      <c r="J27" s="95"/>
      <c r="K27" s="95"/>
      <c r="L27" s="97"/>
      <c r="S27" s="95"/>
      <c r="T27" s="95"/>
      <c r="U27" s="95"/>
      <c r="V27" s="95"/>
      <c r="W27" s="95"/>
      <c r="X27" s="95"/>
      <c r="Y27" s="95"/>
      <c r="Z27" s="95"/>
      <c r="AA27" s="95"/>
      <c r="AB27" s="95"/>
      <c r="AC27" s="95"/>
      <c r="AD27" s="95"/>
      <c r="AE27" s="95"/>
    </row>
    <row r="28" spans="1:31" s="2" customFormat="1" ht="6.95" customHeight="1">
      <c r="A28" s="33"/>
      <c r="B28" s="34"/>
      <c r="C28" s="33"/>
      <c r="D28" s="33"/>
      <c r="E28" s="33"/>
      <c r="F28" s="33"/>
      <c r="G28" s="33"/>
      <c r="H28" s="33"/>
      <c r="I28" s="33"/>
      <c r="J28" s="33"/>
      <c r="K28" s="33"/>
      <c r="L28" s="43"/>
      <c r="S28" s="33"/>
      <c r="T28" s="33"/>
      <c r="U28" s="33"/>
      <c r="V28" s="33"/>
      <c r="W28" s="33"/>
      <c r="X28" s="33"/>
      <c r="Y28" s="33"/>
      <c r="Z28" s="33"/>
      <c r="AA28" s="33"/>
      <c r="AB28" s="33"/>
      <c r="AC28" s="33"/>
      <c r="AD28" s="33"/>
      <c r="AE28" s="33"/>
    </row>
    <row r="29" spans="1:31" s="2" customFormat="1" ht="6.95" customHeight="1">
      <c r="A29" s="33"/>
      <c r="B29" s="34"/>
      <c r="C29" s="33"/>
      <c r="D29" s="67"/>
      <c r="E29" s="67"/>
      <c r="F29" s="67"/>
      <c r="G29" s="67"/>
      <c r="H29" s="67"/>
      <c r="I29" s="67"/>
      <c r="J29" s="67"/>
      <c r="K29" s="67"/>
      <c r="L29" s="43"/>
      <c r="S29" s="33"/>
      <c r="T29" s="33"/>
      <c r="U29" s="33"/>
      <c r="V29" s="33"/>
      <c r="W29" s="33"/>
      <c r="X29" s="33"/>
      <c r="Y29" s="33"/>
      <c r="Z29" s="33"/>
      <c r="AA29" s="33"/>
      <c r="AB29" s="33"/>
      <c r="AC29" s="33"/>
      <c r="AD29" s="33"/>
      <c r="AE29" s="33"/>
    </row>
    <row r="30" spans="1:31" s="2" customFormat="1" ht="25.35" customHeight="1">
      <c r="A30" s="33"/>
      <c r="B30" s="34"/>
      <c r="C30" s="33"/>
      <c r="D30" s="98" t="s">
        <v>33</v>
      </c>
      <c r="E30" s="33"/>
      <c r="F30" s="33"/>
      <c r="G30" s="33"/>
      <c r="H30" s="33"/>
      <c r="I30" s="33"/>
      <c r="J30" s="72">
        <f>ROUND(J119, 2)</f>
        <v>0</v>
      </c>
      <c r="K30" s="33"/>
      <c r="L30" s="43"/>
      <c r="S30" s="33"/>
      <c r="T30" s="33"/>
      <c r="U30" s="33"/>
      <c r="V30" s="33"/>
      <c r="W30" s="33"/>
      <c r="X30" s="33"/>
      <c r="Y30" s="33"/>
      <c r="Z30" s="33"/>
      <c r="AA30" s="33"/>
      <c r="AB30" s="33"/>
      <c r="AC30" s="33"/>
      <c r="AD30" s="33"/>
      <c r="AE30" s="33"/>
    </row>
    <row r="31" spans="1:31" s="2" customFormat="1" ht="6.95" customHeight="1">
      <c r="A31" s="33"/>
      <c r="B31" s="34"/>
      <c r="C31" s="33"/>
      <c r="D31" s="67"/>
      <c r="E31" s="67"/>
      <c r="F31" s="67"/>
      <c r="G31" s="67"/>
      <c r="H31" s="67"/>
      <c r="I31" s="67"/>
      <c r="J31" s="67"/>
      <c r="K31" s="67"/>
      <c r="L31" s="43"/>
      <c r="S31" s="33"/>
      <c r="T31" s="33"/>
      <c r="U31" s="33"/>
      <c r="V31" s="33"/>
      <c r="W31" s="33"/>
      <c r="X31" s="33"/>
      <c r="Y31" s="33"/>
      <c r="Z31" s="33"/>
      <c r="AA31" s="33"/>
      <c r="AB31" s="33"/>
      <c r="AC31" s="33"/>
      <c r="AD31" s="33"/>
      <c r="AE31" s="33"/>
    </row>
    <row r="32" spans="1:31" s="2" customFormat="1" ht="14.45" customHeight="1">
      <c r="A32" s="33"/>
      <c r="B32" s="34"/>
      <c r="C32" s="33"/>
      <c r="D32" s="33"/>
      <c r="E32" s="33"/>
      <c r="F32" s="37" t="s">
        <v>35</v>
      </c>
      <c r="G32" s="33"/>
      <c r="H32" s="33"/>
      <c r="I32" s="37" t="s">
        <v>34</v>
      </c>
      <c r="J32" s="37" t="s">
        <v>36</v>
      </c>
      <c r="K32" s="33"/>
      <c r="L32" s="43"/>
      <c r="S32" s="33"/>
      <c r="T32" s="33"/>
      <c r="U32" s="33"/>
      <c r="V32" s="33"/>
      <c r="W32" s="33"/>
      <c r="X32" s="33"/>
      <c r="Y32" s="33"/>
      <c r="Z32" s="33"/>
      <c r="AA32" s="33"/>
      <c r="AB32" s="33"/>
      <c r="AC32" s="33"/>
      <c r="AD32" s="33"/>
      <c r="AE32" s="33"/>
    </row>
    <row r="33" spans="1:31" s="2" customFormat="1" ht="14.45" customHeight="1">
      <c r="A33" s="33"/>
      <c r="B33" s="34"/>
      <c r="C33" s="33"/>
      <c r="D33" s="99" t="s">
        <v>37</v>
      </c>
      <c r="E33" s="28" t="s">
        <v>38</v>
      </c>
      <c r="F33" s="100">
        <f>ROUND((SUM(BE119:BE162)),  2)</f>
        <v>0</v>
      </c>
      <c r="G33" s="33"/>
      <c r="H33" s="33"/>
      <c r="I33" s="101">
        <v>0.21</v>
      </c>
      <c r="J33" s="100">
        <f>ROUND(((SUM(BE119:BE162))*I33),  2)</f>
        <v>0</v>
      </c>
      <c r="K33" s="33"/>
      <c r="L33" s="43"/>
      <c r="S33" s="33"/>
      <c r="T33" s="33"/>
      <c r="U33" s="33"/>
      <c r="V33" s="33"/>
      <c r="W33" s="33"/>
      <c r="X33" s="33"/>
      <c r="Y33" s="33"/>
      <c r="Z33" s="33"/>
      <c r="AA33" s="33"/>
      <c r="AB33" s="33"/>
      <c r="AC33" s="33"/>
      <c r="AD33" s="33"/>
      <c r="AE33" s="33"/>
    </row>
    <row r="34" spans="1:31" s="2" customFormat="1" ht="14.45" customHeight="1">
      <c r="A34" s="33"/>
      <c r="B34" s="34"/>
      <c r="C34" s="33"/>
      <c r="D34" s="33"/>
      <c r="E34" s="28" t="s">
        <v>39</v>
      </c>
      <c r="F34" s="100">
        <f>ROUND((SUM(BF119:BF162)),  2)</f>
        <v>0</v>
      </c>
      <c r="G34" s="33"/>
      <c r="H34" s="33"/>
      <c r="I34" s="101">
        <v>0.15</v>
      </c>
      <c r="J34" s="100">
        <f>ROUND(((SUM(BF119:BF162))*I34),  2)</f>
        <v>0</v>
      </c>
      <c r="K34" s="33"/>
      <c r="L34" s="43"/>
      <c r="S34" s="33"/>
      <c r="T34" s="33"/>
      <c r="U34" s="33"/>
      <c r="V34" s="33"/>
      <c r="W34" s="33"/>
      <c r="X34" s="33"/>
      <c r="Y34" s="33"/>
      <c r="Z34" s="33"/>
      <c r="AA34" s="33"/>
      <c r="AB34" s="33"/>
      <c r="AC34" s="33"/>
      <c r="AD34" s="33"/>
      <c r="AE34" s="33"/>
    </row>
    <row r="35" spans="1:31" s="2" customFormat="1" ht="14.45" hidden="1" customHeight="1">
      <c r="A35" s="33"/>
      <c r="B35" s="34"/>
      <c r="C35" s="33"/>
      <c r="D35" s="33"/>
      <c r="E35" s="28" t="s">
        <v>40</v>
      </c>
      <c r="F35" s="100">
        <f>ROUND((SUM(BG119:BG162)),  2)</f>
        <v>0</v>
      </c>
      <c r="G35" s="33"/>
      <c r="H35" s="33"/>
      <c r="I35" s="101">
        <v>0.21</v>
      </c>
      <c r="J35" s="100">
        <f>0</f>
        <v>0</v>
      </c>
      <c r="K35" s="33"/>
      <c r="L35" s="43"/>
      <c r="S35" s="33"/>
      <c r="T35" s="33"/>
      <c r="U35" s="33"/>
      <c r="V35" s="33"/>
      <c r="W35" s="33"/>
      <c r="X35" s="33"/>
      <c r="Y35" s="33"/>
      <c r="Z35" s="33"/>
      <c r="AA35" s="33"/>
      <c r="AB35" s="33"/>
      <c r="AC35" s="33"/>
      <c r="AD35" s="33"/>
      <c r="AE35" s="33"/>
    </row>
    <row r="36" spans="1:31" s="2" customFormat="1" ht="14.45" hidden="1" customHeight="1">
      <c r="A36" s="33"/>
      <c r="B36" s="34"/>
      <c r="C36" s="33"/>
      <c r="D36" s="33"/>
      <c r="E36" s="28" t="s">
        <v>41</v>
      </c>
      <c r="F36" s="100">
        <f>ROUND((SUM(BH119:BH162)),  2)</f>
        <v>0</v>
      </c>
      <c r="G36" s="33"/>
      <c r="H36" s="33"/>
      <c r="I36" s="101">
        <v>0.15</v>
      </c>
      <c r="J36" s="100">
        <f>0</f>
        <v>0</v>
      </c>
      <c r="K36" s="33"/>
      <c r="L36" s="43"/>
      <c r="S36" s="33"/>
      <c r="T36" s="33"/>
      <c r="U36" s="33"/>
      <c r="V36" s="33"/>
      <c r="W36" s="33"/>
      <c r="X36" s="33"/>
      <c r="Y36" s="33"/>
      <c r="Z36" s="33"/>
      <c r="AA36" s="33"/>
      <c r="AB36" s="33"/>
      <c r="AC36" s="33"/>
      <c r="AD36" s="33"/>
      <c r="AE36" s="33"/>
    </row>
    <row r="37" spans="1:31" s="2" customFormat="1" ht="14.45" hidden="1" customHeight="1">
      <c r="A37" s="33"/>
      <c r="B37" s="34"/>
      <c r="C37" s="33"/>
      <c r="D37" s="33"/>
      <c r="E37" s="28" t="s">
        <v>42</v>
      </c>
      <c r="F37" s="100">
        <f>ROUND((SUM(BI119:BI162)),  2)</f>
        <v>0</v>
      </c>
      <c r="G37" s="33"/>
      <c r="H37" s="33"/>
      <c r="I37" s="101">
        <v>0</v>
      </c>
      <c r="J37" s="100">
        <f>0</f>
        <v>0</v>
      </c>
      <c r="K37" s="33"/>
      <c r="L37" s="43"/>
      <c r="S37" s="33"/>
      <c r="T37" s="33"/>
      <c r="U37" s="33"/>
      <c r="V37" s="33"/>
      <c r="W37" s="33"/>
      <c r="X37" s="33"/>
      <c r="Y37" s="33"/>
      <c r="Z37" s="33"/>
      <c r="AA37" s="33"/>
      <c r="AB37" s="33"/>
      <c r="AC37" s="33"/>
      <c r="AD37" s="33"/>
      <c r="AE37" s="33"/>
    </row>
    <row r="38" spans="1:31" s="2" customFormat="1" ht="6.95" customHeight="1">
      <c r="A38" s="33"/>
      <c r="B38" s="34"/>
      <c r="C38" s="33"/>
      <c r="D38" s="33"/>
      <c r="E38" s="33"/>
      <c r="F38" s="33"/>
      <c r="G38" s="33"/>
      <c r="H38" s="33"/>
      <c r="I38" s="33"/>
      <c r="J38" s="33"/>
      <c r="K38" s="33"/>
      <c r="L38" s="43"/>
      <c r="S38" s="33"/>
      <c r="T38" s="33"/>
      <c r="U38" s="33"/>
      <c r="V38" s="33"/>
      <c r="W38" s="33"/>
      <c r="X38" s="33"/>
      <c r="Y38" s="33"/>
      <c r="Z38" s="33"/>
      <c r="AA38" s="33"/>
      <c r="AB38" s="33"/>
      <c r="AC38" s="33"/>
      <c r="AD38" s="33"/>
      <c r="AE38" s="33"/>
    </row>
    <row r="39" spans="1:31" s="2" customFormat="1" ht="25.35" customHeight="1">
      <c r="A39" s="33"/>
      <c r="B39" s="34"/>
      <c r="C39" s="102"/>
      <c r="D39" s="103" t="s">
        <v>43</v>
      </c>
      <c r="E39" s="61"/>
      <c r="F39" s="61"/>
      <c r="G39" s="104" t="s">
        <v>44</v>
      </c>
      <c r="H39" s="105" t="s">
        <v>45</v>
      </c>
      <c r="I39" s="61"/>
      <c r="J39" s="106">
        <f>SUM(J30:J37)</f>
        <v>0</v>
      </c>
      <c r="K39" s="107"/>
      <c r="L39" s="43"/>
      <c r="S39" s="33"/>
      <c r="T39" s="33"/>
      <c r="U39" s="33"/>
      <c r="V39" s="33"/>
      <c r="W39" s="33"/>
      <c r="X39" s="33"/>
      <c r="Y39" s="33"/>
      <c r="Z39" s="33"/>
      <c r="AA39" s="33"/>
      <c r="AB39" s="33"/>
      <c r="AC39" s="33"/>
      <c r="AD39" s="33"/>
      <c r="AE39" s="33"/>
    </row>
    <row r="40" spans="1:31" s="2" customFormat="1" ht="14.45" customHeight="1">
      <c r="A40" s="33"/>
      <c r="B40" s="34"/>
      <c r="C40" s="33"/>
      <c r="D40" s="33"/>
      <c r="E40" s="33"/>
      <c r="F40" s="33"/>
      <c r="G40" s="33"/>
      <c r="H40" s="33"/>
      <c r="I40" s="33"/>
      <c r="J40" s="33"/>
      <c r="K40" s="33"/>
      <c r="L40" s="43"/>
      <c r="S40" s="33"/>
      <c r="T40" s="33"/>
      <c r="U40" s="33"/>
      <c r="V40" s="33"/>
      <c r="W40" s="33"/>
      <c r="X40" s="33"/>
      <c r="Y40" s="33"/>
      <c r="Z40" s="33"/>
      <c r="AA40" s="33"/>
      <c r="AB40" s="33"/>
      <c r="AC40" s="33"/>
      <c r="AD40" s="33"/>
      <c r="AE40" s="33"/>
    </row>
    <row r="41" spans="1:31" s="1" customFormat="1" ht="14.45" customHeight="1">
      <c r="B41" s="21"/>
      <c r="L41" s="21"/>
    </row>
    <row r="42" spans="1:31" s="1" customFormat="1" ht="14.45" customHeight="1">
      <c r="B42" s="21"/>
      <c r="L42" s="21"/>
    </row>
    <row r="43" spans="1:31" s="1" customFormat="1" ht="14.45" customHeight="1">
      <c r="B43" s="21"/>
      <c r="L43" s="21"/>
    </row>
    <row r="44" spans="1:31" s="1" customFormat="1" ht="14.45" customHeight="1">
      <c r="B44" s="21"/>
      <c r="L44" s="21"/>
    </row>
    <row r="45" spans="1:31" s="1" customFormat="1" ht="14.45" customHeight="1">
      <c r="B45" s="21"/>
      <c r="L45" s="21"/>
    </row>
    <row r="46" spans="1:31" s="1" customFormat="1" ht="14.45" customHeight="1">
      <c r="B46" s="21"/>
      <c r="L46" s="21"/>
    </row>
    <row r="47" spans="1:31" s="1" customFormat="1" ht="14.45" customHeight="1">
      <c r="B47" s="21"/>
      <c r="L47" s="21"/>
    </row>
    <row r="48" spans="1:31" s="1" customFormat="1" ht="14.45" customHeight="1">
      <c r="B48" s="21"/>
      <c r="L48" s="21"/>
    </row>
    <row r="49" spans="1:31" s="1" customFormat="1" ht="14.45" customHeight="1">
      <c r="B49" s="21"/>
      <c r="L49" s="21"/>
    </row>
    <row r="50" spans="1:31" s="2" customFormat="1" ht="14.45" customHeight="1">
      <c r="B50" s="43"/>
      <c r="D50" s="44" t="s">
        <v>46</v>
      </c>
      <c r="E50" s="45"/>
      <c r="F50" s="45"/>
      <c r="G50" s="44" t="s">
        <v>47</v>
      </c>
      <c r="H50" s="45"/>
      <c r="I50" s="45"/>
      <c r="J50" s="45"/>
      <c r="K50" s="45"/>
      <c r="L50" s="43"/>
    </row>
    <row r="51" spans="1:31" ht="11.25">
      <c r="B51" s="21"/>
      <c r="L51" s="21"/>
    </row>
    <row r="52" spans="1:31" ht="11.25">
      <c r="B52" s="21"/>
      <c r="L52" s="21"/>
    </row>
    <row r="53" spans="1:31" ht="11.25">
      <c r="B53" s="21"/>
      <c r="L53" s="21"/>
    </row>
    <row r="54" spans="1:31" ht="11.25">
      <c r="B54" s="21"/>
      <c r="L54" s="21"/>
    </row>
    <row r="55" spans="1:31" ht="11.25">
      <c r="B55" s="21"/>
      <c r="L55" s="21"/>
    </row>
    <row r="56" spans="1:31" ht="11.25">
      <c r="B56" s="21"/>
      <c r="L56" s="21"/>
    </row>
    <row r="57" spans="1:31" ht="11.25">
      <c r="B57" s="21"/>
      <c r="L57" s="21"/>
    </row>
    <row r="58" spans="1:31" ht="11.25">
      <c r="B58" s="21"/>
      <c r="L58" s="21"/>
    </row>
    <row r="59" spans="1:31" ht="11.25">
      <c r="B59" s="21"/>
      <c r="L59" s="21"/>
    </row>
    <row r="60" spans="1:31" ht="11.25">
      <c r="B60" s="21"/>
      <c r="L60" s="21"/>
    </row>
    <row r="61" spans="1:31" s="2" customFormat="1" ht="12.75">
      <c r="A61" s="33"/>
      <c r="B61" s="34"/>
      <c r="C61" s="33"/>
      <c r="D61" s="46" t="s">
        <v>48</v>
      </c>
      <c r="E61" s="36"/>
      <c r="F61" s="108" t="s">
        <v>49</v>
      </c>
      <c r="G61" s="46" t="s">
        <v>48</v>
      </c>
      <c r="H61" s="36"/>
      <c r="I61" s="36"/>
      <c r="J61" s="109" t="s">
        <v>49</v>
      </c>
      <c r="K61" s="36"/>
      <c r="L61" s="43"/>
      <c r="S61" s="33"/>
      <c r="T61" s="33"/>
      <c r="U61" s="33"/>
      <c r="V61" s="33"/>
      <c r="W61" s="33"/>
      <c r="X61" s="33"/>
      <c r="Y61" s="33"/>
      <c r="Z61" s="33"/>
      <c r="AA61" s="33"/>
      <c r="AB61" s="33"/>
      <c r="AC61" s="33"/>
      <c r="AD61" s="33"/>
      <c r="AE61" s="33"/>
    </row>
    <row r="62" spans="1:31" ht="11.25">
      <c r="B62" s="21"/>
      <c r="L62" s="21"/>
    </row>
    <row r="63" spans="1:31" ht="11.25">
      <c r="B63" s="21"/>
      <c r="L63" s="21"/>
    </row>
    <row r="64" spans="1:31" ht="11.25">
      <c r="B64" s="21"/>
      <c r="L64" s="21"/>
    </row>
    <row r="65" spans="1:31" s="2" customFormat="1" ht="12.75">
      <c r="A65" s="33"/>
      <c r="B65" s="34"/>
      <c r="C65" s="33"/>
      <c r="D65" s="44" t="s">
        <v>50</v>
      </c>
      <c r="E65" s="47"/>
      <c r="F65" s="47"/>
      <c r="G65" s="44" t="s">
        <v>51</v>
      </c>
      <c r="H65" s="47"/>
      <c r="I65" s="47"/>
      <c r="J65" s="47"/>
      <c r="K65" s="47"/>
      <c r="L65" s="43"/>
      <c r="S65" s="33"/>
      <c r="T65" s="33"/>
      <c r="U65" s="33"/>
      <c r="V65" s="33"/>
      <c r="W65" s="33"/>
      <c r="X65" s="33"/>
      <c r="Y65" s="33"/>
      <c r="Z65" s="33"/>
      <c r="AA65" s="33"/>
      <c r="AB65" s="33"/>
      <c r="AC65" s="33"/>
      <c r="AD65" s="33"/>
      <c r="AE65" s="33"/>
    </row>
    <row r="66" spans="1:31" ht="11.25">
      <c r="B66" s="21"/>
      <c r="L66" s="21"/>
    </row>
    <row r="67" spans="1:31" ht="11.25">
      <c r="B67" s="21"/>
      <c r="L67" s="21"/>
    </row>
    <row r="68" spans="1:31" ht="11.25">
      <c r="B68" s="21"/>
      <c r="L68" s="21"/>
    </row>
    <row r="69" spans="1:31" ht="11.25">
      <c r="B69" s="21"/>
      <c r="L69" s="21"/>
    </row>
    <row r="70" spans="1:31" ht="11.25">
      <c r="B70" s="21"/>
      <c r="L70" s="21"/>
    </row>
    <row r="71" spans="1:31" ht="11.25">
      <c r="B71" s="21"/>
      <c r="L71" s="21"/>
    </row>
    <row r="72" spans="1:31" ht="11.25">
      <c r="B72" s="21"/>
      <c r="L72" s="21"/>
    </row>
    <row r="73" spans="1:31" ht="11.25">
      <c r="B73" s="21"/>
      <c r="L73" s="21"/>
    </row>
    <row r="74" spans="1:31" ht="11.25">
      <c r="B74" s="21"/>
      <c r="L74" s="21"/>
    </row>
    <row r="75" spans="1:31" ht="11.25">
      <c r="B75" s="21"/>
      <c r="L75" s="21"/>
    </row>
    <row r="76" spans="1:31" s="2" customFormat="1" ht="12.75">
      <c r="A76" s="33"/>
      <c r="B76" s="34"/>
      <c r="C76" s="33"/>
      <c r="D76" s="46" t="s">
        <v>48</v>
      </c>
      <c r="E76" s="36"/>
      <c r="F76" s="108" t="s">
        <v>49</v>
      </c>
      <c r="G76" s="46" t="s">
        <v>48</v>
      </c>
      <c r="H76" s="36"/>
      <c r="I76" s="36"/>
      <c r="J76" s="109" t="s">
        <v>49</v>
      </c>
      <c r="K76" s="36"/>
      <c r="L76" s="43"/>
      <c r="S76" s="33"/>
      <c r="T76" s="33"/>
      <c r="U76" s="33"/>
      <c r="V76" s="33"/>
      <c r="W76" s="33"/>
      <c r="X76" s="33"/>
      <c r="Y76" s="33"/>
      <c r="Z76" s="33"/>
      <c r="AA76" s="33"/>
      <c r="AB76" s="33"/>
      <c r="AC76" s="33"/>
      <c r="AD76" s="33"/>
      <c r="AE76" s="33"/>
    </row>
    <row r="77" spans="1:31" s="2" customFormat="1" ht="14.45" customHeight="1">
      <c r="A77" s="33"/>
      <c r="B77" s="48"/>
      <c r="C77" s="49"/>
      <c r="D77" s="49"/>
      <c r="E77" s="49"/>
      <c r="F77" s="49"/>
      <c r="G77" s="49"/>
      <c r="H77" s="49"/>
      <c r="I77" s="49"/>
      <c r="J77" s="49"/>
      <c r="K77" s="49"/>
      <c r="L77" s="43"/>
      <c r="S77" s="33"/>
      <c r="T77" s="33"/>
      <c r="U77" s="33"/>
      <c r="V77" s="33"/>
      <c r="W77" s="33"/>
      <c r="X77" s="33"/>
      <c r="Y77" s="33"/>
      <c r="Z77" s="33"/>
      <c r="AA77" s="33"/>
      <c r="AB77" s="33"/>
      <c r="AC77" s="33"/>
      <c r="AD77" s="33"/>
      <c r="AE77" s="33"/>
    </row>
    <row r="81" spans="1:47" s="2" customFormat="1" ht="6.95" hidden="1" customHeight="1">
      <c r="A81" s="33"/>
      <c r="B81" s="50"/>
      <c r="C81" s="51"/>
      <c r="D81" s="51"/>
      <c r="E81" s="51"/>
      <c r="F81" s="51"/>
      <c r="G81" s="51"/>
      <c r="H81" s="51"/>
      <c r="I81" s="51"/>
      <c r="J81" s="51"/>
      <c r="K81" s="51"/>
      <c r="L81" s="43"/>
      <c r="S81" s="33"/>
      <c r="T81" s="33"/>
      <c r="U81" s="33"/>
      <c r="V81" s="33"/>
      <c r="W81" s="33"/>
      <c r="X81" s="33"/>
      <c r="Y81" s="33"/>
      <c r="Z81" s="33"/>
      <c r="AA81" s="33"/>
      <c r="AB81" s="33"/>
      <c r="AC81" s="33"/>
      <c r="AD81" s="33"/>
      <c r="AE81" s="33"/>
    </row>
    <row r="82" spans="1:47" s="2" customFormat="1" ht="24.95" hidden="1" customHeight="1">
      <c r="A82" s="33"/>
      <c r="B82" s="34"/>
      <c r="C82" s="22" t="s">
        <v>112</v>
      </c>
      <c r="D82" s="33"/>
      <c r="E82" s="33"/>
      <c r="F82" s="33"/>
      <c r="G82" s="33"/>
      <c r="H82" s="33"/>
      <c r="I82" s="33"/>
      <c r="J82" s="33"/>
      <c r="K82" s="33"/>
      <c r="L82" s="43"/>
      <c r="S82" s="33"/>
      <c r="T82" s="33"/>
      <c r="U82" s="33"/>
      <c r="V82" s="33"/>
      <c r="W82" s="33"/>
      <c r="X82" s="33"/>
      <c r="Y82" s="33"/>
      <c r="Z82" s="33"/>
      <c r="AA82" s="33"/>
      <c r="AB82" s="33"/>
      <c r="AC82" s="33"/>
      <c r="AD82" s="33"/>
      <c r="AE82" s="33"/>
    </row>
    <row r="83" spans="1:47" s="2" customFormat="1" ht="6.95" hidden="1" customHeight="1">
      <c r="A83" s="33"/>
      <c r="B83" s="34"/>
      <c r="C83" s="33"/>
      <c r="D83" s="33"/>
      <c r="E83" s="33"/>
      <c r="F83" s="33"/>
      <c r="G83" s="33"/>
      <c r="H83" s="33"/>
      <c r="I83" s="33"/>
      <c r="J83" s="33"/>
      <c r="K83" s="33"/>
      <c r="L83" s="43"/>
      <c r="S83" s="33"/>
      <c r="T83" s="33"/>
      <c r="U83" s="33"/>
      <c r="V83" s="33"/>
      <c r="W83" s="33"/>
      <c r="X83" s="33"/>
      <c r="Y83" s="33"/>
      <c r="Z83" s="33"/>
      <c r="AA83" s="33"/>
      <c r="AB83" s="33"/>
      <c r="AC83" s="33"/>
      <c r="AD83" s="33"/>
      <c r="AE83" s="33"/>
    </row>
    <row r="84" spans="1:47" s="2" customFormat="1" ht="12" hidden="1" customHeight="1">
      <c r="A84" s="33"/>
      <c r="B84" s="34"/>
      <c r="C84" s="28" t="s">
        <v>16</v>
      </c>
      <c r="D84" s="33"/>
      <c r="E84" s="33"/>
      <c r="F84" s="33"/>
      <c r="G84" s="33"/>
      <c r="H84" s="33"/>
      <c r="I84" s="33"/>
      <c r="J84" s="33"/>
      <c r="K84" s="33"/>
      <c r="L84" s="43"/>
      <c r="S84" s="33"/>
      <c r="T84" s="33"/>
      <c r="U84" s="33"/>
      <c r="V84" s="33"/>
      <c r="W84" s="33"/>
      <c r="X84" s="33"/>
      <c r="Y84" s="33"/>
      <c r="Z84" s="33"/>
      <c r="AA84" s="33"/>
      <c r="AB84" s="33"/>
      <c r="AC84" s="33"/>
      <c r="AD84" s="33"/>
      <c r="AE84" s="33"/>
    </row>
    <row r="85" spans="1:47" s="2" customFormat="1" ht="16.5" hidden="1" customHeight="1">
      <c r="A85" s="33"/>
      <c r="B85" s="34"/>
      <c r="C85" s="33"/>
      <c r="D85" s="33"/>
      <c r="E85" s="261" t="str">
        <f>E7</f>
        <v>PD - Regenerace sídliště Nádražní II etapa</v>
      </c>
      <c r="F85" s="262"/>
      <c r="G85" s="262"/>
      <c r="H85" s="262"/>
      <c r="I85" s="33"/>
      <c r="J85" s="33"/>
      <c r="K85" s="33"/>
      <c r="L85" s="43"/>
      <c r="S85" s="33"/>
      <c r="T85" s="33"/>
      <c r="U85" s="33"/>
      <c r="V85" s="33"/>
      <c r="W85" s="33"/>
      <c r="X85" s="33"/>
      <c r="Y85" s="33"/>
      <c r="Z85" s="33"/>
      <c r="AA85" s="33"/>
      <c r="AB85" s="33"/>
      <c r="AC85" s="33"/>
      <c r="AD85" s="33"/>
      <c r="AE85" s="33"/>
    </row>
    <row r="86" spans="1:47" s="2" customFormat="1" ht="12" hidden="1" customHeight="1">
      <c r="A86" s="33"/>
      <c r="B86" s="34"/>
      <c r="C86" s="28" t="s">
        <v>110</v>
      </c>
      <c r="D86" s="33"/>
      <c r="E86" s="33"/>
      <c r="F86" s="33"/>
      <c r="G86" s="33"/>
      <c r="H86" s="33"/>
      <c r="I86" s="33"/>
      <c r="J86" s="33"/>
      <c r="K86" s="33"/>
      <c r="L86" s="43"/>
      <c r="S86" s="33"/>
      <c r="T86" s="33"/>
      <c r="U86" s="33"/>
      <c r="V86" s="33"/>
      <c r="W86" s="33"/>
      <c r="X86" s="33"/>
      <c r="Y86" s="33"/>
      <c r="Z86" s="33"/>
      <c r="AA86" s="33"/>
      <c r="AB86" s="33"/>
      <c r="AC86" s="33"/>
      <c r="AD86" s="33"/>
      <c r="AE86" s="33"/>
    </row>
    <row r="87" spans="1:47" s="2" customFormat="1" ht="16.5" hidden="1" customHeight="1">
      <c r="A87" s="33"/>
      <c r="B87" s="34"/>
      <c r="C87" s="33"/>
      <c r="D87" s="33"/>
      <c r="E87" s="226" t="str">
        <f>E9</f>
        <v>část - B - SO - 101 - Rekonstrukce hřiště</v>
      </c>
      <c r="F87" s="263"/>
      <c r="G87" s="263"/>
      <c r="H87" s="263"/>
      <c r="I87" s="33"/>
      <c r="J87" s="33"/>
      <c r="K87" s="33"/>
      <c r="L87" s="43"/>
      <c r="S87" s="33"/>
      <c r="T87" s="33"/>
      <c r="U87" s="33"/>
      <c r="V87" s="33"/>
      <c r="W87" s="33"/>
      <c r="X87" s="33"/>
      <c r="Y87" s="33"/>
      <c r="Z87" s="33"/>
      <c r="AA87" s="33"/>
      <c r="AB87" s="33"/>
      <c r="AC87" s="33"/>
      <c r="AD87" s="33"/>
      <c r="AE87" s="33"/>
    </row>
    <row r="88" spans="1:47" s="2" customFormat="1" ht="6.95" hidden="1" customHeight="1">
      <c r="A88" s="33"/>
      <c r="B88" s="34"/>
      <c r="C88" s="33"/>
      <c r="D88" s="33"/>
      <c r="E88" s="33"/>
      <c r="F88" s="33"/>
      <c r="G88" s="33"/>
      <c r="H88" s="33"/>
      <c r="I88" s="33"/>
      <c r="J88" s="33"/>
      <c r="K88" s="33"/>
      <c r="L88" s="43"/>
      <c r="S88" s="33"/>
      <c r="T88" s="33"/>
      <c r="U88" s="33"/>
      <c r="V88" s="33"/>
      <c r="W88" s="33"/>
      <c r="X88" s="33"/>
      <c r="Y88" s="33"/>
      <c r="Z88" s="33"/>
      <c r="AA88" s="33"/>
      <c r="AB88" s="33"/>
      <c r="AC88" s="33"/>
      <c r="AD88" s="33"/>
      <c r="AE88" s="33"/>
    </row>
    <row r="89" spans="1:47" s="2" customFormat="1" ht="12" hidden="1" customHeight="1">
      <c r="A89" s="33"/>
      <c r="B89" s="34"/>
      <c r="C89" s="28" t="s">
        <v>20</v>
      </c>
      <c r="D89" s="33"/>
      <c r="E89" s="33"/>
      <c r="F89" s="26" t="str">
        <f>F12</f>
        <v xml:space="preserve"> </v>
      </c>
      <c r="G89" s="33"/>
      <c r="H89" s="33"/>
      <c r="I89" s="28" t="s">
        <v>22</v>
      </c>
      <c r="J89" s="56" t="str">
        <f>IF(J12="","",J12)</f>
        <v>11. 8. 2022</v>
      </c>
      <c r="K89" s="33"/>
      <c r="L89" s="43"/>
      <c r="S89" s="33"/>
      <c r="T89" s="33"/>
      <c r="U89" s="33"/>
      <c r="V89" s="33"/>
      <c r="W89" s="33"/>
      <c r="X89" s="33"/>
      <c r="Y89" s="33"/>
      <c r="Z89" s="33"/>
      <c r="AA89" s="33"/>
      <c r="AB89" s="33"/>
      <c r="AC89" s="33"/>
      <c r="AD89" s="33"/>
      <c r="AE89" s="33"/>
    </row>
    <row r="90" spans="1:47" s="2" customFormat="1" ht="6.95" hidden="1" customHeight="1">
      <c r="A90" s="33"/>
      <c r="B90" s="34"/>
      <c r="C90" s="33"/>
      <c r="D90" s="33"/>
      <c r="E90" s="33"/>
      <c r="F90" s="33"/>
      <c r="G90" s="33"/>
      <c r="H90" s="33"/>
      <c r="I90" s="33"/>
      <c r="J90" s="33"/>
      <c r="K90" s="33"/>
      <c r="L90" s="43"/>
      <c r="S90" s="33"/>
      <c r="T90" s="33"/>
      <c r="U90" s="33"/>
      <c r="V90" s="33"/>
      <c r="W90" s="33"/>
      <c r="X90" s="33"/>
      <c r="Y90" s="33"/>
      <c r="Z90" s="33"/>
      <c r="AA90" s="33"/>
      <c r="AB90" s="33"/>
      <c r="AC90" s="33"/>
      <c r="AD90" s="33"/>
      <c r="AE90" s="33"/>
    </row>
    <row r="91" spans="1:47" s="2" customFormat="1" ht="15.2" hidden="1" customHeight="1">
      <c r="A91" s="33"/>
      <c r="B91" s="34"/>
      <c r="C91" s="28" t="s">
        <v>24</v>
      </c>
      <c r="D91" s="33"/>
      <c r="E91" s="33"/>
      <c r="F91" s="26" t="str">
        <f>E15</f>
        <v xml:space="preserve"> </v>
      </c>
      <c r="G91" s="33"/>
      <c r="H91" s="33"/>
      <c r="I91" s="28" t="s">
        <v>29</v>
      </c>
      <c r="J91" s="31" t="str">
        <f>E21</f>
        <v xml:space="preserve"> </v>
      </c>
      <c r="K91" s="33"/>
      <c r="L91" s="43"/>
      <c r="S91" s="33"/>
      <c r="T91" s="33"/>
      <c r="U91" s="33"/>
      <c r="V91" s="33"/>
      <c r="W91" s="33"/>
      <c r="X91" s="33"/>
      <c r="Y91" s="33"/>
      <c r="Z91" s="33"/>
      <c r="AA91" s="33"/>
      <c r="AB91" s="33"/>
      <c r="AC91" s="33"/>
      <c r="AD91" s="33"/>
      <c r="AE91" s="33"/>
    </row>
    <row r="92" spans="1:47" s="2" customFormat="1" ht="15.2" hidden="1" customHeight="1">
      <c r="A92" s="33"/>
      <c r="B92" s="34"/>
      <c r="C92" s="28" t="s">
        <v>27</v>
      </c>
      <c r="D92" s="33"/>
      <c r="E92" s="33"/>
      <c r="F92" s="26" t="str">
        <f>IF(E18="","",E18)</f>
        <v>Vyplň údaj</v>
      </c>
      <c r="G92" s="33"/>
      <c r="H92" s="33"/>
      <c r="I92" s="28" t="s">
        <v>31</v>
      </c>
      <c r="J92" s="31" t="str">
        <f>E24</f>
        <v xml:space="preserve"> </v>
      </c>
      <c r="K92" s="33"/>
      <c r="L92" s="43"/>
      <c r="S92" s="33"/>
      <c r="T92" s="33"/>
      <c r="U92" s="33"/>
      <c r="V92" s="33"/>
      <c r="W92" s="33"/>
      <c r="X92" s="33"/>
      <c r="Y92" s="33"/>
      <c r="Z92" s="33"/>
      <c r="AA92" s="33"/>
      <c r="AB92" s="33"/>
      <c r="AC92" s="33"/>
      <c r="AD92" s="33"/>
      <c r="AE92" s="33"/>
    </row>
    <row r="93" spans="1:47" s="2" customFormat="1" ht="10.35" hidden="1" customHeight="1">
      <c r="A93" s="33"/>
      <c r="B93" s="34"/>
      <c r="C93" s="33"/>
      <c r="D93" s="33"/>
      <c r="E93" s="33"/>
      <c r="F93" s="33"/>
      <c r="G93" s="33"/>
      <c r="H93" s="33"/>
      <c r="I93" s="33"/>
      <c r="J93" s="33"/>
      <c r="K93" s="33"/>
      <c r="L93" s="43"/>
      <c r="S93" s="33"/>
      <c r="T93" s="33"/>
      <c r="U93" s="33"/>
      <c r="V93" s="33"/>
      <c r="W93" s="33"/>
      <c r="X93" s="33"/>
      <c r="Y93" s="33"/>
      <c r="Z93" s="33"/>
      <c r="AA93" s="33"/>
      <c r="AB93" s="33"/>
      <c r="AC93" s="33"/>
      <c r="AD93" s="33"/>
      <c r="AE93" s="33"/>
    </row>
    <row r="94" spans="1:47" s="2" customFormat="1" ht="29.25" hidden="1" customHeight="1">
      <c r="A94" s="33"/>
      <c r="B94" s="34"/>
      <c r="C94" s="110" t="s">
        <v>113</v>
      </c>
      <c r="D94" s="102"/>
      <c r="E94" s="102"/>
      <c r="F94" s="102"/>
      <c r="G94" s="102"/>
      <c r="H94" s="102"/>
      <c r="I94" s="102"/>
      <c r="J94" s="111" t="s">
        <v>114</v>
      </c>
      <c r="K94" s="102"/>
      <c r="L94" s="43"/>
      <c r="S94" s="33"/>
      <c r="T94" s="33"/>
      <c r="U94" s="33"/>
      <c r="V94" s="33"/>
      <c r="W94" s="33"/>
      <c r="X94" s="33"/>
      <c r="Y94" s="33"/>
      <c r="Z94" s="33"/>
      <c r="AA94" s="33"/>
      <c r="AB94" s="33"/>
      <c r="AC94" s="33"/>
      <c r="AD94" s="33"/>
      <c r="AE94" s="33"/>
    </row>
    <row r="95" spans="1:47" s="2" customFormat="1" ht="10.35" hidden="1" customHeight="1">
      <c r="A95" s="33"/>
      <c r="B95" s="34"/>
      <c r="C95" s="33"/>
      <c r="D95" s="33"/>
      <c r="E95" s="33"/>
      <c r="F95" s="33"/>
      <c r="G95" s="33"/>
      <c r="H95" s="33"/>
      <c r="I95" s="33"/>
      <c r="J95" s="33"/>
      <c r="K95" s="33"/>
      <c r="L95" s="43"/>
      <c r="S95" s="33"/>
      <c r="T95" s="33"/>
      <c r="U95" s="33"/>
      <c r="V95" s="33"/>
      <c r="W95" s="33"/>
      <c r="X95" s="33"/>
      <c r="Y95" s="33"/>
      <c r="Z95" s="33"/>
      <c r="AA95" s="33"/>
      <c r="AB95" s="33"/>
      <c r="AC95" s="33"/>
      <c r="AD95" s="33"/>
      <c r="AE95" s="33"/>
    </row>
    <row r="96" spans="1:47" s="2" customFormat="1" ht="22.9" hidden="1" customHeight="1">
      <c r="A96" s="33"/>
      <c r="B96" s="34"/>
      <c r="C96" s="112" t="s">
        <v>115</v>
      </c>
      <c r="D96" s="33"/>
      <c r="E96" s="33"/>
      <c r="F96" s="33"/>
      <c r="G96" s="33"/>
      <c r="H96" s="33"/>
      <c r="I96" s="33"/>
      <c r="J96" s="72">
        <f>J119</f>
        <v>0</v>
      </c>
      <c r="K96" s="33"/>
      <c r="L96" s="43"/>
      <c r="S96" s="33"/>
      <c r="T96" s="33"/>
      <c r="U96" s="33"/>
      <c r="V96" s="33"/>
      <c r="W96" s="33"/>
      <c r="X96" s="33"/>
      <c r="Y96" s="33"/>
      <c r="Z96" s="33"/>
      <c r="AA96" s="33"/>
      <c r="AB96" s="33"/>
      <c r="AC96" s="33"/>
      <c r="AD96" s="33"/>
      <c r="AE96" s="33"/>
      <c r="AU96" s="18" t="s">
        <v>116</v>
      </c>
    </row>
    <row r="97" spans="1:31" s="9" customFormat="1" ht="24.95" hidden="1" customHeight="1">
      <c r="B97" s="113"/>
      <c r="D97" s="114" t="s">
        <v>117</v>
      </c>
      <c r="E97" s="115"/>
      <c r="F97" s="115"/>
      <c r="G97" s="115"/>
      <c r="H97" s="115"/>
      <c r="I97" s="115"/>
      <c r="J97" s="116">
        <f>J120</f>
        <v>0</v>
      </c>
      <c r="L97" s="113"/>
    </row>
    <row r="98" spans="1:31" s="10" customFormat="1" ht="19.899999999999999" hidden="1" customHeight="1">
      <c r="B98" s="117"/>
      <c r="D98" s="118" t="s">
        <v>122</v>
      </c>
      <c r="E98" s="119"/>
      <c r="F98" s="119"/>
      <c r="G98" s="119"/>
      <c r="H98" s="119"/>
      <c r="I98" s="119"/>
      <c r="J98" s="120">
        <f>J121</f>
        <v>0</v>
      </c>
      <c r="L98" s="117"/>
    </row>
    <row r="99" spans="1:31" s="10" customFormat="1" ht="19.899999999999999" hidden="1" customHeight="1">
      <c r="B99" s="117"/>
      <c r="D99" s="118" t="s">
        <v>124</v>
      </c>
      <c r="E99" s="119"/>
      <c r="F99" s="119"/>
      <c r="G99" s="119"/>
      <c r="H99" s="119"/>
      <c r="I99" s="119"/>
      <c r="J99" s="120">
        <f>J159</f>
        <v>0</v>
      </c>
      <c r="L99" s="117"/>
    </row>
    <row r="100" spans="1:31" s="2" customFormat="1" ht="21.75" hidden="1" customHeight="1">
      <c r="A100" s="33"/>
      <c r="B100" s="34"/>
      <c r="C100" s="33"/>
      <c r="D100" s="33"/>
      <c r="E100" s="33"/>
      <c r="F100" s="33"/>
      <c r="G100" s="33"/>
      <c r="H100" s="33"/>
      <c r="I100" s="33"/>
      <c r="J100" s="33"/>
      <c r="K100" s="33"/>
      <c r="L100" s="43"/>
      <c r="S100" s="33"/>
      <c r="T100" s="33"/>
      <c r="U100" s="33"/>
      <c r="V100" s="33"/>
      <c r="W100" s="33"/>
      <c r="X100" s="33"/>
      <c r="Y100" s="33"/>
      <c r="Z100" s="33"/>
      <c r="AA100" s="33"/>
      <c r="AB100" s="33"/>
      <c r="AC100" s="33"/>
      <c r="AD100" s="33"/>
      <c r="AE100" s="33"/>
    </row>
    <row r="101" spans="1:31" s="2" customFormat="1" ht="6.95" hidden="1" customHeight="1">
      <c r="A101" s="33"/>
      <c r="B101" s="48"/>
      <c r="C101" s="49"/>
      <c r="D101" s="49"/>
      <c r="E101" s="49"/>
      <c r="F101" s="49"/>
      <c r="G101" s="49"/>
      <c r="H101" s="49"/>
      <c r="I101" s="49"/>
      <c r="J101" s="49"/>
      <c r="K101" s="49"/>
      <c r="L101" s="43"/>
      <c r="S101" s="33"/>
      <c r="T101" s="33"/>
      <c r="U101" s="33"/>
      <c r="V101" s="33"/>
      <c r="W101" s="33"/>
      <c r="X101" s="33"/>
      <c r="Y101" s="33"/>
      <c r="Z101" s="33"/>
      <c r="AA101" s="33"/>
      <c r="AB101" s="33"/>
      <c r="AC101" s="33"/>
      <c r="AD101" s="33"/>
      <c r="AE101" s="33"/>
    </row>
    <row r="102" spans="1:31" ht="11.25" hidden="1"/>
    <row r="103" spans="1:31" ht="11.25" hidden="1"/>
    <row r="104" spans="1:31" ht="11.25" hidden="1"/>
    <row r="105" spans="1:31" s="2" customFormat="1" ht="6.95" customHeight="1">
      <c r="A105" s="33"/>
      <c r="B105" s="50"/>
      <c r="C105" s="51"/>
      <c r="D105" s="51"/>
      <c r="E105" s="51"/>
      <c r="F105" s="51"/>
      <c r="G105" s="51"/>
      <c r="H105" s="51"/>
      <c r="I105" s="51"/>
      <c r="J105" s="51"/>
      <c r="K105" s="51"/>
      <c r="L105" s="43"/>
      <c r="S105" s="33"/>
      <c r="T105" s="33"/>
      <c r="U105" s="33"/>
      <c r="V105" s="33"/>
      <c r="W105" s="33"/>
      <c r="X105" s="33"/>
      <c r="Y105" s="33"/>
      <c r="Z105" s="33"/>
      <c r="AA105" s="33"/>
      <c r="AB105" s="33"/>
      <c r="AC105" s="33"/>
      <c r="AD105" s="33"/>
      <c r="AE105" s="33"/>
    </row>
    <row r="106" spans="1:31" s="2" customFormat="1" ht="24.95" customHeight="1">
      <c r="A106" s="33"/>
      <c r="B106" s="34"/>
      <c r="C106" s="22" t="s">
        <v>125</v>
      </c>
      <c r="D106" s="33"/>
      <c r="E106" s="33"/>
      <c r="F106" s="33"/>
      <c r="G106" s="33"/>
      <c r="H106" s="33"/>
      <c r="I106" s="33"/>
      <c r="J106" s="33"/>
      <c r="K106" s="33"/>
      <c r="L106" s="43"/>
      <c r="S106" s="33"/>
      <c r="T106" s="33"/>
      <c r="U106" s="33"/>
      <c r="V106" s="33"/>
      <c r="W106" s="33"/>
      <c r="X106" s="33"/>
      <c r="Y106" s="33"/>
      <c r="Z106" s="33"/>
      <c r="AA106" s="33"/>
      <c r="AB106" s="33"/>
      <c r="AC106" s="33"/>
      <c r="AD106" s="33"/>
      <c r="AE106" s="33"/>
    </row>
    <row r="107" spans="1:31" s="2" customFormat="1" ht="6.95" customHeight="1">
      <c r="A107" s="33"/>
      <c r="B107" s="34"/>
      <c r="C107" s="33"/>
      <c r="D107" s="33"/>
      <c r="E107" s="33"/>
      <c r="F107" s="33"/>
      <c r="G107" s="33"/>
      <c r="H107" s="33"/>
      <c r="I107" s="33"/>
      <c r="J107" s="33"/>
      <c r="K107" s="33"/>
      <c r="L107" s="43"/>
      <c r="S107" s="33"/>
      <c r="T107" s="33"/>
      <c r="U107" s="33"/>
      <c r="V107" s="33"/>
      <c r="W107" s="33"/>
      <c r="X107" s="33"/>
      <c r="Y107" s="33"/>
      <c r="Z107" s="33"/>
      <c r="AA107" s="33"/>
      <c r="AB107" s="33"/>
      <c r="AC107" s="33"/>
      <c r="AD107" s="33"/>
      <c r="AE107" s="33"/>
    </row>
    <row r="108" spans="1:31" s="2" customFormat="1" ht="12" customHeight="1">
      <c r="A108" s="33"/>
      <c r="B108" s="34"/>
      <c r="C108" s="28" t="s">
        <v>16</v>
      </c>
      <c r="D108" s="33"/>
      <c r="E108" s="33"/>
      <c r="F108" s="33"/>
      <c r="G108" s="33"/>
      <c r="H108" s="33"/>
      <c r="I108" s="33"/>
      <c r="J108" s="33"/>
      <c r="K108" s="33"/>
      <c r="L108" s="43"/>
      <c r="S108" s="33"/>
      <c r="T108" s="33"/>
      <c r="U108" s="33"/>
      <c r="V108" s="33"/>
      <c r="W108" s="33"/>
      <c r="X108" s="33"/>
      <c r="Y108" s="33"/>
      <c r="Z108" s="33"/>
      <c r="AA108" s="33"/>
      <c r="AB108" s="33"/>
      <c r="AC108" s="33"/>
      <c r="AD108" s="33"/>
      <c r="AE108" s="33"/>
    </row>
    <row r="109" spans="1:31" s="2" customFormat="1" ht="16.5" customHeight="1">
      <c r="A109" s="33"/>
      <c r="B109" s="34"/>
      <c r="C109" s="33"/>
      <c r="D109" s="33"/>
      <c r="E109" s="261" t="str">
        <f>E7</f>
        <v>PD - Regenerace sídliště Nádražní II etapa</v>
      </c>
      <c r="F109" s="262"/>
      <c r="G109" s="262"/>
      <c r="H109" s="262"/>
      <c r="I109" s="33"/>
      <c r="J109" s="33"/>
      <c r="K109" s="33"/>
      <c r="L109" s="43"/>
      <c r="S109" s="33"/>
      <c r="T109" s="33"/>
      <c r="U109" s="33"/>
      <c r="V109" s="33"/>
      <c r="W109" s="33"/>
      <c r="X109" s="33"/>
      <c r="Y109" s="33"/>
      <c r="Z109" s="33"/>
      <c r="AA109" s="33"/>
      <c r="AB109" s="33"/>
      <c r="AC109" s="33"/>
      <c r="AD109" s="33"/>
      <c r="AE109" s="33"/>
    </row>
    <row r="110" spans="1:31" s="2" customFormat="1" ht="12" customHeight="1">
      <c r="A110" s="33"/>
      <c r="B110" s="34"/>
      <c r="C110" s="28" t="s">
        <v>110</v>
      </c>
      <c r="D110" s="33"/>
      <c r="E110" s="33"/>
      <c r="F110" s="33"/>
      <c r="G110" s="33"/>
      <c r="H110" s="33"/>
      <c r="I110" s="33"/>
      <c r="J110" s="33"/>
      <c r="K110" s="33"/>
      <c r="L110" s="43"/>
      <c r="S110" s="33"/>
      <c r="T110" s="33"/>
      <c r="U110" s="33"/>
      <c r="V110" s="33"/>
      <c r="W110" s="33"/>
      <c r="X110" s="33"/>
      <c r="Y110" s="33"/>
      <c r="Z110" s="33"/>
      <c r="AA110" s="33"/>
      <c r="AB110" s="33"/>
      <c r="AC110" s="33"/>
      <c r="AD110" s="33"/>
      <c r="AE110" s="33"/>
    </row>
    <row r="111" spans="1:31" s="2" customFormat="1" ht="16.5" customHeight="1">
      <c r="A111" s="33"/>
      <c r="B111" s="34"/>
      <c r="C111" s="33"/>
      <c r="D111" s="33"/>
      <c r="E111" s="226" t="str">
        <f>E9</f>
        <v>část - B - SO - 101 - Rekonstrukce hřiště</v>
      </c>
      <c r="F111" s="263"/>
      <c r="G111" s="263"/>
      <c r="H111" s="263"/>
      <c r="I111" s="33"/>
      <c r="J111" s="33"/>
      <c r="K111" s="33"/>
      <c r="L111" s="43"/>
      <c r="S111" s="33"/>
      <c r="T111" s="33"/>
      <c r="U111" s="33"/>
      <c r="V111" s="33"/>
      <c r="W111" s="33"/>
      <c r="X111" s="33"/>
      <c r="Y111" s="33"/>
      <c r="Z111" s="33"/>
      <c r="AA111" s="33"/>
      <c r="AB111" s="33"/>
      <c r="AC111" s="33"/>
      <c r="AD111" s="33"/>
      <c r="AE111" s="33"/>
    </row>
    <row r="112" spans="1:31" s="2" customFormat="1" ht="6.95" customHeight="1">
      <c r="A112" s="33"/>
      <c r="B112" s="34"/>
      <c r="C112" s="33"/>
      <c r="D112" s="33"/>
      <c r="E112" s="33"/>
      <c r="F112" s="33"/>
      <c r="G112" s="33"/>
      <c r="H112" s="33"/>
      <c r="I112" s="33"/>
      <c r="J112" s="33"/>
      <c r="K112" s="33"/>
      <c r="L112" s="43"/>
      <c r="S112" s="33"/>
      <c r="T112" s="33"/>
      <c r="U112" s="33"/>
      <c r="V112" s="33"/>
      <c r="W112" s="33"/>
      <c r="X112" s="33"/>
      <c r="Y112" s="33"/>
      <c r="Z112" s="33"/>
      <c r="AA112" s="33"/>
      <c r="AB112" s="33"/>
      <c r="AC112" s="33"/>
      <c r="AD112" s="33"/>
      <c r="AE112" s="33"/>
    </row>
    <row r="113" spans="1:65" s="2" customFormat="1" ht="12" customHeight="1">
      <c r="A113" s="33"/>
      <c r="B113" s="34"/>
      <c r="C113" s="28" t="s">
        <v>20</v>
      </c>
      <c r="D113" s="33"/>
      <c r="E113" s="33"/>
      <c r="F113" s="26" t="str">
        <f>F12</f>
        <v xml:space="preserve"> </v>
      </c>
      <c r="G113" s="33"/>
      <c r="H113" s="33"/>
      <c r="I113" s="28" t="s">
        <v>22</v>
      </c>
      <c r="J113" s="56" t="str">
        <f>IF(J12="","",J12)</f>
        <v>11. 8. 2022</v>
      </c>
      <c r="K113" s="33"/>
      <c r="L113" s="43"/>
      <c r="S113" s="33"/>
      <c r="T113" s="33"/>
      <c r="U113" s="33"/>
      <c r="V113" s="33"/>
      <c r="W113" s="33"/>
      <c r="X113" s="33"/>
      <c r="Y113" s="33"/>
      <c r="Z113" s="33"/>
      <c r="AA113" s="33"/>
      <c r="AB113" s="33"/>
      <c r="AC113" s="33"/>
      <c r="AD113" s="33"/>
      <c r="AE113" s="33"/>
    </row>
    <row r="114" spans="1:65" s="2" customFormat="1" ht="6.95" customHeight="1">
      <c r="A114" s="33"/>
      <c r="B114" s="34"/>
      <c r="C114" s="33"/>
      <c r="D114" s="33"/>
      <c r="E114" s="33"/>
      <c r="F114" s="33"/>
      <c r="G114" s="33"/>
      <c r="H114" s="33"/>
      <c r="I114" s="33"/>
      <c r="J114" s="33"/>
      <c r="K114" s="33"/>
      <c r="L114" s="43"/>
      <c r="S114" s="33"/>
      <c r="T114" s="33"/>
      <c r="U114" s="33"/>
      <c r="V114" s="33"/>
      <c r="W114" s="33"/>
      <c r="X114" s="33"/>
      <c r="Y114" s="33"/>
      <c r="Z114" s="33"/>
      <c r="AA114" s="33"/>
      <c r="AB114" s="33"/>
      <c r="AC114" s="33"/>
      <c r="AD114" s="33"/>
      <c r="AE114" s="33"/>
    </row>
    <row r="115" spans="1:65" s="2" customFormat="1" ht="15.2" customHeight="1">
      <c r="A115" s="33"/>
      <c r="B115" s="34"/>
      <c r="C115" s="28" t="s">
        <v>24</v>
      </c>
      <c r="D115" s="33"/>
      <c r="E115" s="33"/>
      <c r="F115" s="26" t="str">
        <f>E15</f>
        <v xml:space="preserve"> </v>
      </c>
      <c r="G115" s="33"/>
      <c r="H115" s="33"/>
      <c r="I115" s="28" t="s">
        <v>29</v>
      </c>
      <c r="J115" s="31" t="str">
        <f>E21</f>
        <v xml:space="preserve"> </v>
      </c>
      <c r="K115" s="33"/>
      <c r="L115" s="43"/>
      <c r="S115" s="33"/>
      <c r="T115" s="33"/>
      <c r="U115" s="33"/>
      <c r="V115" s="33"/>
      <c r="W115" s="33"/>
      <c r="X115" s="33"/>
      <c r="Y115" s="33"/>
      <c r="Z115" s="33"/>
      <c r="AA115" s="33"/>
      <c r="AB115" s="33"/>
      <c r="AC115" s="33"/>
      <c r="AD115" s="33"/>
      <c r="AE115" s="33"/>
    </row>
    <row r="116" spans="1:65" s="2" customFormat="1" ht="15.2" customHeight="1">
      <c r="A116" s="33"/>
      <c r="B116" s="34"/>
      <c r="C116" s="28" t="s">
        <v>27</v>
      </c>
      <c r="D116" s="33"/>
      <c r="E116" s="33"/>
      <c r="F116" s="26" t="str">
        <f>IF(E18="","",E18)</f>
        <v>Vyplň údaj</v>
      </c>
      <c r="G116" s="33"/>
      <c r="H116" s="33"/>
      <c r="I116" s="28" t="s">
        <v>31</v>
      </c>
      <c r="J116" s="31" t="str">
        <f>E24</f>
        <v xml:space="preserve"> </v>
      </c>
      <c r="K116" s="33"/>
      <c r="L116" s="43"/>
      <c r="S116" s="33"/>
      <c r="T116" s="33"/>
      <c r="U116" s="33"/>
      <c r="V116" s="33"/>
      <c r="W116" s="33"/>
      <c r="X116" s="33"/>
      <c r="Y116" s="33"/>
      <c r="Z116" s="33"/>
      <c r="AA116" s="33"/>
      <c r="AB116" s="33"/>
      <c r="AC116" s="33"/>
      <c r="AD116" s="33"/>
      <c r="AE116" s="33"/>
    </row>
    <row r="117" spans="1:65" s="2" customFormat="1" ht="10.35" customHeight="1">
      <c r="A117" s="33"/>
      <c r="B117" s="34"/>
      <c r="C117" s="33"/>
      <c r="D117" s="33"/>
      <c r="E117" s="33"/>
      <c r="F117" s="33"/>
      <c r="G117" s="33"/>
      <c r="H117" s="33"/>
      <c r="I117" s="33"/>
      <c r="J117" s="33"/>
      <c r="K117" s="33"/>
      <c r="L117" s="43"/>
      <c r="S117" s="33"/>
      <c r="T117" s="33"/>
      <c r="U117" s="33"/>
      <c r="V117" s="33"/>
      <c r="W117" s="33"/>
      <c r="X117" s="33"/>
      <c r="Y117" s="33"/>
      <c r="Z117" s="33"/>
      <c r="AA117" s="33"/>
      <c r="AB117" s="33"/>
      <c r="AC117" s="33"/>
      <c r="AD117" s="33"/>
      <c r="AE117" s="33"/>
    </row>
    <row r="118" spans="1:65" s="11" customFormat="1" ht="29.25" customHeight="1">
      <c r="A118" s="121"/>
      <c r="B118" s="122"/>
      <c r="C118" s="123" t="s">
        <v>126</v>
      </c>
      <c r="D118" s="124" t="s">
        <v>58</v>
      </c>
      <c r="E118" s="124" t="s">
        <v>54</v>
      </c>
      <c r="F118" s="124" t="s">
        <v>55</v>
      </c>
      <c r="G118" s="124" t="s">
        <v>127</v>
      </c>
      <c r="H118" s="124" t="s">
        <v>128</v>
      </c>
      <c r="I118" s="124" t="s">
        <v>129</v>
      </c>
      <c r="J118" s="124" t="s">
        <v>114</v>
      </c>
      <c r="K118" s="125" t="s">
        <v>130</v>
      </c>
      <c r="L118" s="126"/>
      <c r="M118" s="63" t="s">
        <v>1</v>
      </c>
      <c r="N118" s="64" t="s">
        <v>37</v>
      </c>
      <c r="O118" s="64" t="s">
        <v>131</v>
      </c>
      <c r="P118" s="64" t="s">
        <v>132</v>
      </c>
      <c r="Q118" s="64" t="s">
        <v>133</v>
      </c>
      <c r="R118" s="64" t="s">
        <v>134</v>
      </c>
      <c r="S118" s="64" t="s">
        <v>135</v>
      </c>
      <c r="T118" s="65" t="s">
        <v>136</v>
      </c>
      <c r="U118" s="121"/>
      <c r="V118" s="121"/>
      <c r="W118" s="121"/>
      <c r="X118" s="121"/>
      <c r="Y118" s="121"/>
      <c r="Z118" s="121"/>
      <c r="AA118" s="121"/>
      <c r="AB118" s="121"/>
      <c r="AC118" s="121"/>
      <c r="AD118" s="121"/>
      <c r="AE118" s="121"/>
    </row>
    <row r="119" spans="1:65" s="2" customFormat="1" ht="22.9" customHeight="1">
      <c r="A119" s="33"/>
      <c r="B119" s="34"/>
      <c r="C119" s="70" t="s">
        <v>137</v>
      </c>
      <c r="D119" s="33"/>
      <c r="E119" s="33"/>
      <c r="F119" s="33"/>
      <c r="G119" s="33"/>
      <c r="H119" s="33"/>
      <c r="I119" s="33"/>
      <c r="J119" s="127">
        <f>BK119</f>
        <v>0</v>
      </c>
      <c r="K119" s="33"/>
      <c r="L119" s="34"/>
      <c r="M119" s="66"/>
      <c r="N119" s="57"/>
      <c r="O119" s="67"/>
      <c r="P119" s="128">
        <f>P120</f>
        <v>0</v>
      </c>
      <c r="Q119" s="67"/>
      <c r="R119" s="128">
        <f>R120</f>
        <v>128.28464</v>
      </c>
      <c r="S119" s="67"/>
      <c r="T119" s="129">
        <f>T120</f>
        <v>1.9500000000000002</v>
      </c>
      <c r="U119" s="33"/>
      <c r="V119" s="33"/>
      <c r="W119" s="33"/>
      <c r="X119" s="33"/>
      <c r="Y119" s="33"/>
      <c r="Z119" s="33"/>
      <c r="AA119" s="33"/>
      <c r="AB119" s="33"/>
      <c r="AC119" s="33"/>
      <c r="AD119" s="33"/>
      <c r="AE119" s="33"/>
      <c r="AT119" s="18" t="s">
        <v>72</v>
      </c>
      <c r="AU119" s="18" t="s">
        <v>116</v>
      </c>
      <c r="BK119" s="130">
        <f>BK120</f>
        <v>0</v>
      </c>
    </row>
    <row r="120" spans="1:65" s="12" customFormat="1" ht="25.9" customHeight="1">
      <c r="B120" s="131"/>
      <c r="D120" s="132" t="s">
        <v>72</v>
      </c>
      <c r="E120" s="133" t="s">
        <v>138</v>
      </c>
      <c r="F120" s="133" t="s">
        <v>139</v>
      </c>
      <c r="I120" s="134"/>
      <c r="J120" s="135">
        <f>BK120</f>
        <v>0</v>
      </c>
      <c r="L120" s="131"/>
      <c r="M120" s="136"/>
      <c r="N120" s="137"/>
      <c r="O120" s="137"/>
      <c r="P120" s="138">
        <f>P121+P159</f>
        <v>0</v>
      </c>
      <c r="Q120" s="137"/>
      <c r="R120" s="138">
        <f>R121+R159</f>
        <v>128.28464</v>
      </c>
      <c r="S120" s="137"/>
      <c r="T120" s="139">
        <f>T121+T159</f>
        <v>1.9500000000000002</v>
      </c>
      <c r="AR120" s="132" t="s">
        <v>81</v>
      </c>
      <c r="AT120" s="140" t="s">
        <v>72</v>
      </c>
      <c r="AU120" s="140" t="s">
        <v>73</v>
      </c>
      <c r="AY120" s="132" t="s">
        <v>140</v>
      </c>
      <c r="BK120" s="141">
        <f>BK121+BK159</f>
        <v>0</v>
      </c>
    </row>
    <row r="121" spans="1:65" s="12" customFormat="1" ht="22.9" customHeight="1">
      <c r="B121" s="131"/>
      <c r="D121" s="132" t="s">
        <v>72</v>
      </c>
      <c r="E121" s="142" t="s">
        <v>399</v>
      </c>
      <c r="F121" s="142" t="s">
        <v>400</v>
      </c>
      <c r="I121" s="134"/>
      <c r="J121" s="143">
        <f>BK121</f>
        <v>0</v>
      </c>
      <c r="L121" s="131"/>
      <c r="M121" s="136"/>
      <c r="N121" s="137"/>
      <c r="O121" s="137"/>
      <c r="P121" s="138">
        <f>SUM(P122:P158)</f>
        <v>0</v>
      </c>
      <c r="Q121" s="137"/>
      <c r="R121" s="138">
        <f>SUM(R122:R158)</f>
        <v>128.28464</v>
      </c>
      <c r="S121" s="137"/>
      <c r="T121" s="139">
        <f>SUM(T122:T158)</f>
        <v>1.9500000000000002</v>
      </c>
      <c r="AR121" s="132" t="s">
        <v>81</v>
      </c>
      <c r="AT121" s="140" t="s">
        <v>72</v>
      </c>
      <c r="AU121" s="140" t="s">
        <v>81</v>
      </c>
      <c r="AY121" s="132" t="s">
        <v>140</v>
      </c>
      <c r="BK121" s="141">
        <f>SUM(BK122:BK158)</f>
        <v>0</v>
      </c>
    </row>
    <row r="122" spans="1:65" s="2" customFormat="1" ht="21.75" customHeight="1">
      <c r="A122" s="33"/>
      <c r="B122" s="144"/>
      <c r="C122" s="145" t="s">
        <v>267</v>
      </c>
      <c r="D122" s="145" t="s">
        <v>142</v>
      </c>
      <c r="E122" s="146" t="s">
        <v>1215</v>
      </c>
      <c r="F122" s="147" t="s">
        <v>1216</v>
      </c>
      <c r="G122" s="148" t="s">
        <v>193</v>
      </c>
      <c r="H122" s="149">
        <v>40</v>
      </c>
      <c r="I122" s="150"/>
      <c r="J122" s="151">
        <f>ROUND(I122*H122,2)</f>
        <v>0</v>
      </c>
      <c r="K122" s="147" t="s">
        <v>146</v>
      </c>
      <c r="L122" s="34"/>
      <c r="M122" s="152" t="s">
        <v>1</v>
      </c>
      <c r="N122" s="153" t="s">
        <v>38</v>
      </c>
      <c r="O122" s="59"/>
      <c r="P122" s="154">
        <f>O122*H122</f>
        <v>0</v>
      </c>
      <c r="Q122" s="154">
        <v>1.745E-2</v>
      </c>
      <c r="R122" s="154">
        <f>Q122*H122</f>
        <v>0.69799999999999995</v>
      </c>
      <c r="S122" s="154">
        <v>0</v>
      </c>
      <c r="T122" s="155">
        <f>S122*H122</f>
        <v>0</v>
      </c>
      <c r="U122" s="33"/>
      <c r="V122" s="33"/>
      <c r="W122" s="33"/>
      <c r="X122" s="33"/>
      <c r="Y122" s="33"/>
      <c r="Z122" s="33"/>
      <c r="AA122" s="33"/>
      <c r="AB122" s="33"/>
      <c r="AC122" s="33"/>
      <c r="AD122" s="33"/>
      <c r="AE122" s="33"/>
      <c r="AR122" s="156" t="s">
        <v>147</v>
      </c>
      <c r="AT122" s="156" t="s">
        <v>142</v>
      </c>
      <c r="AU122" s="156" t="s">
        <v>83</v>
      </c>
      <c r="AY122" s="18" t="s">
        <v>140</v>
      </c>
      <c r="BE122" s="157">
        <f>IF(N122="základní",J122,0)</f>
        <v>0</v>
      </c>
      <c r="BF122" s="157">
        <f>IF(N122="snížená",J122,0)</f>
        <v>0</v>
      </c>
      <c r="BG122" s="157">
        <f>IF(N122="zákl. přenesená",J122,0)</f>
        <v>0</v>
      </c>
      <c r="BH122" s="157">
        <f>IF(N122="sníž. přenesená",J122,0)</f>
        <v>0</v>
      </c>
      <c r="BI122" s="157">
        <f>IF(N122="nulová",J122,0)</f>
        <v>0</v>
      </c>
      <c r="BJ122" s="18" t="s">
        <v>81</v>
      </c>
      <c r="BK122" s="157">
        <f>ROUND(I122*H122,2)</f>
        <v>0</v>
      </c>
      <c r="BL122" s="18" t="s">
        <v>147</v>
      </c>
      <c r="BM122" s="156" t="s">
        <v>1217</v>
      </c>
    </row>
    <row r="123" spans="1:65" s="2" customFormat="1" ht="11.25">
      <c r="A123" s="33"/>
      <c r="B123" s="34"/>
      <c r="C123" s="33"/>
      <c r="D123" s="158" t="s">
        <v>149</v>
      </c>
      <c r="E123" s="33"/>
      <c r="F123" s="159" t="s">
        <v>1218</v>
      </c>
      <c r="G123" s="33"/>
      <c r="H123" s="33"/>
      <c r="I123" s="160"/>
      <c r="J123" s="33"/>
      <c r="K123" s="33"/>
      <c r="L123" s="34"/>
      <c r="M123" s="161"/>
      <c r="N123" s="162"/>
      <c r="O123" s="59"/>
      <c r="P123" s="59"/>
      <c r="Q123" s="59"/>
      <c r="R123" s="59"/>
      <c r="S123" s="59"/>
      <c r="T123" s="60"/>
      <c r="U123" s="33"/>
      <c r="V123" s="33"/>
      <c r="W123" s="33"/>
      <c r="X123" s="33"/>
      <c r="Y123" s="33"/>
      <c r="Z123" s="33"/>
      <c r="AA123" s="33"/>
      <c r="AB123" s="33"/>
      <c r="AC123" s="33"/>
      <c r="AD123" s="33"/>
      <c r="AE123" s="33"/>
      <c r="AT123" s="18" t="s">
        <v>149</v>
      </c>
      <c r="AU123" s="18" t="s">
        <v>83</v>
      </c>
    </row>
    <row r="124" spans="1:65" s="2" customFormat="1" ht="11.25">
      <c r="A124" s="33"/>
      <c r="B124" s="34"/>
      <c r="C124" s="33"/>
      <c r="D124" s="163" t="s">
        <v>151</v>
      </c>
      <c r="E124" s="33"/>
      <c r="F124" s="164" t="s">
        <v>1219</v>
      </c>
      <c r="G124" s="33"/>
      <c r="H124" s="33"/>
      <c r="I124" s="160"/>
      <c r="J124" s="33"/>
      <c r="K124" s="33"/>
      <c r="L124" s="34"/>
      <c r="M124" s="161"/>
      <c r="N124" s="162"/>
      <c r="O124" s="59"/>
      <c r="P124" s="59"/>
      <c r="Q124" s="59"/>
      <c r="R124" s="59"/>
      <c r="S124" s="59"/>
      <c r="T124" s="60"/>
      <c r="U124" s="33"/>
      <c r="V124" s="33"/>
      <c r="W124" s="33"/>
      <c r="X124" s="33"/>
      <c r="Y124" s="33"/>
      <c r="Z124" s="33"/>
      <c r="AA124" s="33"/>
      <c r="AB124" s="33"/>
      <c r="AC124" s="33"/>
      <c r="AD124" s="33"/>
      <c r="AE124" s="33"/>
      <c r="AT124" s="18" t="s">
        <v>151</v>
      </c>
      <c r="AU124" s="18" t="s">
        <v>83</v>
      </c>
    </row>
    <row r="125" spans="1:65" s="13" customFormat="1" ht="11.25">
      <c r="B125" s="166"/>
      <c r="D125" s="158" t="s">
        <v>155</v>
      </c>
      <c r="E125" s="167" t="s">
        <v>1</v>
      </c>
      <c r="F125" s="168" t="s">
        <v>1220</v>
      </c>
      <c r="H125" s="169">
        <v>40</v>
      </c>
      <c r="I125" s="170"/>
      <c r="L125" s="166"/>
      <c r="M125" s="171"/>
      <c r="N125" s="172"/>
      <c r="O125" s="172"/>
      <c r="P125" s="172"/>
      <c r="Q125" s="172"/>
      <c r="R125" s="172"/>
      <c r="S125" s="172"/>
      <c r="T125" s="173"/>
      <c r="AT125" s="167" t="s">
        <v>155</v>
      </c>
      <c r="AU125" s="167" t="s">
        <v>83</v>
      </c>
      <c r="AV125" s="13" t="s">
        <v>83</v>
      </c>
      <c r="AW125" s="13" t="s">
        <v>30</v>
      </c>
      <c r="AX125" s="13" t="s">
        <v>81</v>
      </c>
      <c r="AY125" s="167" t="s">
        <v>140</v>
      </c>
    </row>
    <row r="126" spans="1:65" s="2" customFormat="1" ht="16.5" customHeight="1">
      <c r="A126" s="33"/>
      <c r="B126" s="144"/>
      <c r="C126" s="182" t="s">
        <v>172</v>
      </c>
      <c r="D126" s="182" t="s">
        <v>231</v>
      </c>
      <c r="E126" s="183" t="s">
        <v>1221</v>
      </c>
      <c r="F126" s="184" t="s">
        <v>1222</v>
      </c>
      <c r="G126" s="185" t="s">
        <v>545</v>
      </c>
      <c r="H126" s="186">
        <v>60</v>
      </c>
      <c r="I126" s="187"/>
      <c r="J126" s="188">
        <f>ROUND(I126*H126,2)</f>
        <v>0</v>
      </c>
      <c r="K126" s="184" t="s">
        <v>146</v>
      </c>
      <c r="L126" s="189"/>
      <c r="M126" s="190" t="s">
        <v>1</v>
      </c>
      <c r="N126" s="191" t="s">
        <v>38</v>
      </c>
      <c r="O126" s="59"/>
      <c r="P126" s="154">
        <f>O126*H126</f>
        <v>0</v>
      </c>
      <c r="Q126" s="154">
        <v>1</v>
      </c>
      <c r="R126" s="154">
        <f>Q126*H126</f>
        <v>60</v>
      </c>
      <c r="S126" s="154">
        <v>0</v>
      </c>
      <c r="T126" s="155">
        <f>S126*H126</f>
        <v>0</v>
      </c>
      <c r="U126" s="33"/>
      <c r="V126" s="33"/>
      <c r="W126" s="33"/>
      <c r="X126" s="33"/>
      <c r="Y126" s="33"/>
      <c r="Z126" s="33"/>
      <c r="AA126" s="33"/>
      <c r="AB126" s="33"/>
      <c r="AC126" s="33"/>
      <c r="AD126" s="33"/>
      <c r="AE126" s="33"/>
      <c r="AR126" s="156" t="s">
        <v>199</v>
      </c>
      <c r="AT126" s="156" t="s">
        <v>231</v>
      </c>
      <c r="AU126" s="156" t="s">
        <v>83</v>
      </c>
      <c r="AY126" s="18" t="s">
        <v>140</v>
      </c>
      <c r="BE126" s="157">
        <f>IF(N126="základní",J126,0)</f>
        <v>0</v>
      </c>
      <c r="BF126" s="157">
        <f>IF(N126="snížená",J126,0)</f>
        <v>0</v>
      </c>
      <c r="BG126" s="157">
        <f>IF(N126="zákl. přenesená",J126,0)</f>
        <v>0</v>
      </c>
      <c r="BH126" s="157">
        <f>IF(N126="sníž. přenesená",J126,0)</f>
        <v>0</v>
      </c>
      <c r="BI126" s="157">
        <f>IF(N126="nulová",J126,0)</f>
        <v>0</v>
      </c>
      <c r="BJ126" s="18" t="s">
        <v>81</v>
      </c>
      <c r="BK126" s="157">
        <f>ROUND(I126*H126,2)</f>
        <v>0</v>
      </c>
      <c r="BL126" s="18" t="s">
        <v>147</v>
      </c>
      <c r="BM126" s="156" t="s">
        <v>1223</v>
      </c>
    </row>
    <row r="127" spans="1:65" s="2" customFormat="1" ht="11.25">
      <c r="A127" s="33"/>
      <c r="B127" s="34"/>
      <c r="C127" s="33"/>
      <c r="D127" s="158" t="s">
        <v>149</v>
      </c>
      <c r="E127" s="33"/>
      <c r="F127" s="159" t="s">
        <v>1222</v>
      </c>
      <c r="G127" s="33"/>
      <c r="H127" s="33"/>
      <c r="I127" s="160"/>
      <c r="J127" s="33"/>
      <c r="K127" s="33"/>
      <c r="L127" s="34"/>
      <c r="M127" s="161"/>
      <c r="N127" s="162"/>
      <c r="O127" s="59"/>
      <c r="P127" s="59"/>
      <c r="Q127" s="59"/>
      <c r="R127" s="59"/>
      <c r="S127" s="59"/>
      <c r="T127" s="60"/>
      <c r="U127" s="33"/>
      <c r="V127" s="33"/>
      <c r="W127" s="33"/>
      <c r="X127" s="33"/>
      <c r="Y127" s="33"/>
      <c r="Z127" s="33"/>
      <c r="AA127" s="33"/>
      <c r="AB127" s="33"/>
      <c r="AC127" s="33"/>
      <c r="AD127" s="33"/>
      <c r="AE127" s="33"/>
      <c r="AT127" s="18" t="s">
        <v>149</v>
      </c>
      <c r="AU127" s="18" t="s">
        <v>83</v>
      </c>
    </row>
    <row r="128" spans="1:65" s="13" customFormat="1" ht="11.25">
      <c r="B128" s="166"/>
      <c r="D128" s="158" t="s">
        <v>155</v>
      </c>
      <c r="E128" s="167" t="s">
        <v>1</v>
      </c>
      <c r="F128" s="168" t="s">
        <v>1224</v>
      </c>
      <c r="H128" s="169">
        <v>60</v>
      </c>
      <c r="I128" s="170"/>
      <c r="L128" s="166"/>
      <c r="M128" s="171"/>
      <c r="N128" s="172"/>
      <c r="O128" s="172"/>
      <c r="P128" s="172"/>
      <c r="Q128" s="172"/>
      <c r="R128" s="172"/>
      <c r="S128" s="172"/>
      <c r="T128" s="173"/>
      <c r="AT128" s="167" t="s">
        <v>155</v>
      </c>
      <c r="AU128" s="167" t="s">
        <v>83</v>
      </c>
      <c r="AV128" s="13" t="s">
        <v>83</v>
      </c>
      <c r="AW128" s="13" t="s">
        <v>30</v>
      </c>
      <c r="AX128" s="13" t="s">
        <v>81</v>
      </c>
      <c r="AY128" s="167" t="s">
        <v>140</v>
      </c>
    </row>
    <row r="129" spans="1:65" s="2" customFormat="1" ht="16.5" customHeight="1">
      <c r="A129" s="33"/>
      <c r="B129" s="144"/>
      <c r="C129" s="145" t="s">
        <v>158</v>
      </c>
      <c r="D129" s="145" t="s">
        <v>142</v>
      </c>
      <c r="E129" s="146" t="s">
        <v>1225</v>
      </c>
      <c r="F129" s="147" t="s">
        <v>1226</v>
      </c>
      <c r="G129" s="148" t="s">
        <v>209</v>
      </c>
      <c r="H129" s="149">
        <v>40</v>
      </c>
      <c r="I129" s="150"/>
      <c r="J129" s="151">
        <f>ROUND(I129*H129,2)</f>
        <v>0</v>
      </c>
      <c r="K129" s="147" t="s">
        <v>146</v>
      </c>
      <c r="L129" s="34"/>
      <c r="M129" s="152" t="s">
        <v>1</v>
      </c>
      <c r="N129" s="153" t="s">
        <v>38</v>
      </c>
      <c r="O129" s="59"/>
      <c r="P129" s="154">
        <f>O129*H129</f>
        <v>0</v>
      </c>
      <c r="Q129" s="154">
        <v>1.67</v>
      </c>
      <c r="R129" s="154">
        <f>Q129*H129</f>
        <v>66.8</v>
      </c>
      <c r="S129" s="154">
        <v>0</v>
      </c>
      <c r="T129" s="155">
        <f>S129*H129</f>
        <v>0</v>
      </c>
      <c r="U129" s="33"/>
      <c r="V129" s="33"/>
      <c r="W129" s="33"/>
      <c r="X129" s="33"/>
      <c r="Y129" s="33"/>
      <c r="Z129" s="33"/>
      <c r="AA129" s="33"/>
      <c r="AB129" s="33"/>
      <c r="AC129" s="33"/>
      <c r="AD129" s="33"/>
      <c r="AE129" s="33"/>
      <c r="AR129" s="156" t="s">
        <v>147</v>
      </c>
      <c r="AT129" s="156" t="s">
        <v>142</v>
      </c>
      <c r="AU129" s="156" t="s">
        <v>83</v>
      </c>
      <c r="AY129" s="18" t="s">
        <v>140</v>
      </c>
      <c r="BE129" s="157">
        <f>IF(N129="základní",J129,0)</f>
        <v>0</v>
      </c>
      <c r="BF129" s="157">
        <f>IF(N129="snížená",J129,0)</f>
        <v>0</v>
      </c>
      <c r="BG129" s="157">
        <f>IF(N129="zákl. přenesená",J129,0)</f>
        <v>0</v>
      </c>
      <c r="BH129" s="157">
        <f>IF(N129="sníž. přenesená",J129,0)</f>
        <v>0</v>
      </c>
      <c r="BI129" s="157">
        <f>IF(N129="nulová",J129,0)</f>
        <v>0</v>
      </c>
      <c r="BJ129" s="18" t="s">
        <v>81</v>
      </c>
      <c r="BK129" s="157">
        <f>ROUND(I129*H129,2)</f>
        <v>0</v>
      </c>
      <c r="BL129" s="18" t="s">
        <v>147</v>
      </c>
      <c r="BM129" s="156" t="s">
        <v>1227</v>
      </c>
    </row>
    <row r="130" spans="1:65" s="2" customFormat="1" ht="11.25">
      <c r="A130" s="33"/>
      <c r="B130" s="34"/>
      <c r="C130" s="33"/>
      <c r="D130" s="158" t="s">
        <v>149</v>
      </c>
      <c r="E130" s="33"/>
      <c r="F130" s="159" t="s">
        <v>1228</v>
      </c>
      <c r="G130" s="33"/>
      <c r="H130" s="33"/>
      <c r="I130" s="160"/>
      <c r="J130" s="33"/>
      <c r="K130" s="33"/>
      <c r="L130" s="34"/>
      <c r="M130" s="161"/>
      <c r="N130" s="162"/>
      <c r="O130" s="59"/>
      <c r="P130" s="59"/>
      <c r="Q130" s="59"/>
      <c r="R130" s="59"/>
      <c r="S130" s="59"/>
      <c r="T130" s="60"/>
      <c r="U130" s="33"/>
      <c r="V130" s="33"/>
      <c r="W130" s="33"/>
      <c r="X130" s="33"/>
      <c r="Y130" s="33"/>
      <c r="Z130" s="33"/>
      <c r="AA130" s="33"/>
      <c r="AB130" s="33"/>
      <c r="AC130" s="33"/>
      <c r="AD130" s="33"/>
      <c r="AE130" s="33"/>
      <c r="AT130" s="18" t="s">
        <v>149</v>
      </c>
      <c r="AU130" s="18" t="s">
        <v>83</v>
      </c>
    </row>
    <row r="131" spans="1:65" s="2" customFormat="1" ht="11.25">
      <c r="A131" s="33"/>
      <c r="B131" s="34"/>
      <c r="C131" s="33"/>
      <c r="D131" s="163" t="s">
        <v>151</v>
      </c>
      <c r="E131" s="33"/>
      <c r="F131" s="164" t="s">
        <v>1229</v>
      </c>
      <c r="G131" s="33"/>
      <c r="H131" s="33"/>
      <c r="I131" s="160"/>
      <c r="J131" s="33"/>
      <c r="K131" s="33"/>
      <c r="L131" s="34"/>
      <c r="M131" s="161"/>
      <c r="N131" s="162"/>
      <c r="O131" s="59"/>
      <c r="P131" s="59"/>
      <c r="Q131" s="59"/>
      <c r="R131" s="59"/>
      <c r="S131" s="59"/>
      <c r="T131" s="60"/>
      <c r="U131" s="33"/>
      <c r="V131" s="33"/>
      <c r="W131" s="33"/>
      <c r="X131" s="33"/>
      <c r="Y131" s="33"/>
      <c r="Z131" s="33"/>
      <c r="AA131" s="33"/>
      <c r="AB131" s="33"/>
      <c r="AC131" s="33"/>
      <c r="AD131" s="33"/>
      <c r="AE131" s="33"/>
      <c r="AT131" s="18" t="s">
        <v>151</v>
      </c>
      <c r="AU131" s="18" t="s">
        <v>83</v>
      </c>
    </row>
    <row r="132" spans="1:65" s="13" customFormat="1" ht="11.25">
      <c r="B132" s="166"/>
      <c r="D132" s="158" t="s">
        <v>155</v>
      </c>
      <c r="E132" s="167" t="s">
        <v>1</v>
      </c>
      <c r="F132" s="168" t="s">
        <v>1230</v>
      </c>
      <c r="H132" s="169">
        <v>40</v>
      </c>
      <c r="I132" s="170"/>
      <c r="L132" s="166"/>
      <c r="M132" s="171"/>
      <c r="N132" s="172"/>
      <c r="O132" s="172"/>
      <c r="P132" s="172"/>
      <c r="Q132" s="172"/>
      <c r="R132" s="172"/>
      <c r="S132" s="172"/>
      <c r="T132" s="173"/>
      <c r="AT132" s="167" t="s">
        <v>155</v>
      </c>
      <c r="AU132" s="167" t="s">
        <v>83</v>
      </c>
      <c r="AV132" s="13" t="s">
        <v>83</v>
      </c>
      <c r="AW132" s="13" t="s">
        <v>30</v>
      </c>
      <c r="AX132" s="13" t="s">
        <v>81</v>
      </c>
      <c r="AY132" s="167" t="s">
        <v>140</v>
      </c>
    </row>
    <row r="133" spans="1:65" s="2" customFormat="1" ht="16.5" customHeight="1">
      <c r="A133" s="33"/>
      <c r="B133" s="144"/>
      <c r="C133" s="145" t="s">
        <v>147</v>
      </c>
      <c r="D133" s="145" t="s">
        <v>142</v>
      </c>
      <c r="E133" s="146" t="s">
        <v>1231</v>
      </c>
      <c r="F133" s="147" t="s">
        <v>1232</v>
      </c>
      <c r="G133" s="148" t="s">
        <v>393</v>
      </c>
      <c r="H133" s="149">
        <v>2</v>
      </c>
      <c r="I133" s="150"/>
      <c r="J133" s="151">
        <f>ROUND(I133*H133,2)</f>
        <v>0</v>
      </c>
      <c r="K133" s="147" t="s">
        <v>146</v>
      </c>
      <c r="L133" s="34"/>
      <c r="M133" s="152" t="s">
        <v>1</v>
      </c>
      <c r="N133" s="153" t="s">
        <v>38</v>
      </c>
      <c r="O133" s="59"/>
      <c r="P133" s="154">
        <f>O133*H133</f>
        <v>0</v>
      </c>
      <c r="Q133" s="154">
        <v>0.39332</v>
      </c>
      <c r="R133" s="154">
        <f>Q133*H133</f>
        <v>0.78664000000000001</v>
      </c>
      <c r="S133" s="154">
        <v>0</v>
      </c>
      <c r="T133" s="155">
        <f>S133*H133</f>
        <v>0</v>
      </c>
      <c r="U133" s="33"/>
      <c r="V133" s="33"/>
      <c r="W133" s="33"/>
      <c r="X133" s="33"/>
      <c r="Y133" s="33"/>
      <c r="Z133" s="33"/>
      <c r="AA133" s="33"/>
      <c r="AB133" s="33"/>
      <c r="AC133" s="33"/>
      <c r="AD133" s="33"/>
      <c r="AE133" s="33"/>
      <c r="AR133" s="156" t="s">
        <v>147</v>
      </c>
      <c r="AT133" s="156" t="s">
        <v>142</v>
      </c>
      <c r="AU133" s="156" t="s">
        <v>83</v>
      </c>
      <c r="AY133" s="18" t="s">
        <v>140</v>
      </c>
      <c r="BE133" s="157">
        <f>IF(N133="základní",J133,0)</f>
        <v>0</v>
      </c>
      <c r="BF133" s="157">
        <f>IF(N133="snížená",J133,0)</f>
        <v>0</v>
      </c>
      <c r="BG133" s="157">
        <f>IF(N133="zákl. přenesená",J133,0)</f>
        <v>0</v>
      </c>
      <c r="BH133" s="157">
        <f>IF(N133="sníž. přenesená",J133,0)</f>
        <v>0</v>
      </c>
      <c r="BI133" s="157">
        <f>IF(N133="nulová",J133,0)</f>
        <v>0</v>
      </c>
      <c r="BJ133" s="18" t="s">
        <v>81</v>
      </c>
      <c r="BK133" s="157">
        <f>ROUND(I133*H133,2)</f>
        <v>0</v>
      </c>
      <c r="BL133" s="18" t="s">
        <v>147</v>
      </c>
      <c r="BM133" s="156" t="s">
        <v>1233</v>
      </c>
    </row>
    <row r="134" spans="1:65" s="2" customFormat="1" ht="11.25">
      <c r="A134" s="33"/>
      <c r="B134" s="34"/>
      <c r="C134" s="33"/>
      <c r="D134" s="158" t="s">
        <v>149</v>
      </c>
      <c r="E134" s="33"/>
      <c r="F134" s="159" t="s">
        <v>1234</v>
      </c>
      <c r="G134" s="33"/>
      <c r="H134" s="33"/>
      <c r="I134" s="160"/>
      <c r="J134" s="33"/>
      <c r="K134" s="33"/>
      <c r="L134" s="34"/>
      <c r="M134" s="161"/>
      <c r="N134" s="162"/>
      <c r="O134" s="59"/>
      <c r="P134" s="59"/>
      <c r="Q134" s="59"/>
      <c r="R134" s="59"/>
      <c r="S134" s="59"/>
      <c r="T134" s="60"/>
      <c r="U134" s="33"/>
      <c r="V134" s="33"/>
      <c r="W134" s="33"/>
      <c r="X134" s="33"/>
      <c r="Y134" s="33"/>
      <c r="Z134" s="33"/>
      <c r="AA134" s="33"/>
      <c r="AB134" s="33"/>
      <c r="AC134" s="33"/>
      <c r="AD134" s="33"/>
      <c r="AE134" s="33"/>
      <c r="AT134" s="18" t="s">
        <v>149</v>
      </c>
      <c r="AU134" s="18" t="s">
        <v>83</v>
      </c>
    </row>
    <row r="135" spans="1:65" s="2" customFormat="1" ht="11.25">
      <c r="A135" s="33"/>
      <c r="B135" s="34"/>
      <c r="C135" s="33"/>
      <c r="D135" s="163" t="s">
        <v>151</v>
      </c>
      <c r="E135" s="33"/>
      <c r="F135" s="164" t="s">
        <v>1235</v>
      </c>
      <c r="G135" s="33"/>
      <c r="H135" s="33"/>
      <c r="I135" s="160"/>
      <c r="J135" s="33"/>
      <c r="K135" s="33"/>
      <c r="L135" s="34"/>
      <c r="M135" s="161"/>
      <c r="N135" s="162"/>
      <c r="O135" s="59"/>
      <c r="P135" s="59"/>
      <c r="Q135" s="59"/>
      <c r="R135" s="59"/>
      <c r="S135" s="59"/>
      <c r="T135" s="60"/>
      <c r="U135" s="33"/>
      <c r="V135" s="33"/>
      <c r="W135" s="33"/>
      <c r="X135" s="33"/>
      <c r="Y135" s="33"/>
      <c r="Z135" s="33"/>
      <c r="AA135" s="33"/>
      <c r="AB135" s="33"/>
      <c r="AC135" s="33"/>
      <c r="AD135" s="33"/>
      <c r="AE135" s="33"/>
      <c r="AT135" s="18" t="s">
        <v>151</v>
      </c>
      <c r="AU135" s="18" t="s">
        <v>83</v>
      </c>
    </row>
    <row r="136" spans="1:65" s="13" customFormat="1" ht="11.25">
      <c r="B136" s="166"/>
      <c r="D136" s="158" t="s">
        <v>155</v>
      </c>
      <c r="E136" s="167" t="s">
        <v>1</v>
      </c>
      <c r="F136" s="168" t="s">
        <v>83</v>
      </c>
      <c r="H136" s="169">
        <v>2</v>
      </c>
      <c r="I136" s="170"/>
      <c r="L136" s="166"/>
      <c r="M136" s="171"/>
      <c r="N136" s="172"/>
      <c r="O136" s="172"/>
      <c r="P136" s="172"/>
      <c r="Q136" s="172"/>
      <c r="R136" s="172"/>
      <c r="S136" s="172"/>
      <c r="T136" s="173"/>
      <c r="AT136" s="167" t="s">
        <v>155</v>
      </c>
      <c r="AU136" s="167" t="s">
        <v>83</v>
      </c>
      <c r="AV136" s="13" t="s">
        <v>83</v>
      </c>
      <c r="AW136" s="13" t="s">
        <v>30</v>
      </c>
      <c r="AX136" s="13" t="s">
        <v>81</v>
      </c>
      <c r="AY136" s="167" t="s">
        <v>140</v>
      </c>
    </row>
    <row r="137" spans="1:65" s="2" customFormat="1" ht="16.5" customHeight="1">
      <c r="A137" s="33"/>
      <c r="B137" s="144"/>
      <c r="C137" s="182" t="s">
        <v>190</v>
      </c>
      <c r="D137" s="182" t="s">
        <v>231</v>
      </c>
      <c r="E137" s="183" t="s">
        <v>782</v>
      </c>
      <c r="F137" s="184" t="s">
        <v>1236</v>
      </c>
      <c r="G137" s="185" t="s">
        <v>393</v>
      </c>
      <c r="H137" s="186">
        <v>1</v>
      </c>
      <c r="I137" s="187"/>
      <c r="J137" s="188">
        <f>ROUND(I137*H137,2)</f>
        <v>0</v>
      </c>
      <c r="K137" s="184" t="s">
        <v>1</v>
      </c>
      <c r="L137" s="189"/>
      <c r="M137" s="190" t="s">
        <v>1</v>
      </c>
      <c r="N137" s="191" t="s">
        <v>38</v>
      </c>
      <c r="O137" s="59"/>
      <c r="P137" s="154">
        <f>O137*H137</f>
        <v>0</v>
      </c>
      <c r="Q137" s="154">
        <v>0</v>
      </c>
      <c r="R137" s="154">
        <f>Q137*H137</f>
        <v>0</v>
      </c>
      <c r="S137" s="154">
        <v>0</v>
      </c>
      <c r="T137" s="155">
        <f>S137*H137</f>
        <v>0</v>
      </c>
      <c r="U137" s="33"/>
      <c r="V137" s="33"/>
      <c r="W137" s="33"/>
      <c r="X137" s="33"/>
      <c r="Y137" s="33"/>
      <c r="Z137" s="33"/>
      <c r="AA137" s="33"/>
      <c r="AB137" s="33"/>
      <c r="AC137" s="33"/>
      <c r="AD137" s="33"/>
      <c r="AE137" s="33"/>
      <c r="AR137" s="156" t="s">
        <v>199</v>
      </c>
      <c r="AT137" s="156" t="s">
        <v>231</v>
      </c>
      <c r="AU137" s="156" t="s">
        <v>83</v>
      </c>
      <c r="AY137" s="18" t="s">
        <v>140</v>
      </c>
      <c r="BE137" s="157">
        <f>IF(N137="základní",J137,0)</f>
        <v>0</v>
      </c>
      <c r="BF137" s="157">
        <f>IF(N137="snížená",J137,0)</f>
        <v>0</v>
      </c>
      <c r="BG137" s="157">
        <f>IF(N137="zákl. přenesená",J137,0)</f>
        <v>0</v>
      </c>
      <c r="BH137" s="157">
        <f>IF(N137="sníž. přenesená",J137,0)</f>
        <v>0</v>
      </c>
      <c r="BI137" s="157">
        <f>IF(N137="nulová",J137,0)</f>
        <v>0</v>
      </c>
      <c r="BJ137" s="18" t="s">
        <v>81</v>
      </c>
      <c r="BK137" s="157">
        <f>ROUND(I137*H137,2)</f>
        <v>0</v>
      </c>
      <c r="BL137" s="18" t="s">
        <v>147</v>
      </c>
      <c r="BM137" s="156" t="s">
        <v>1237</v>
      </c>
    </row>
    <row r="138" spans="1:65" s="2" customFormat="1" ht="11.25">
      <c r="A138" s="33"/>
      <c r="B138" s="34"/>
      <c r="C138" s="33"/>
      <c r="D138" s="158" t="s">
        <v>149</v>
      </c>
      <c r="E138" s="33"/>
      <c r="F138" s="159" t="s">
        <v>1238</v>
      </c>
      <c r="G138" s="33"/>
      <c r="H138" s="33"/>
      <c r="I138" s="160"/>
      <c r="J138" s="33"/>
      <c r="K138" s="33"/>
      <c r="L138" s="34"/>
      <c r="M138" s="161"/>
      <c r="N138" s="162"/>
      <c r="O138" s="59"/>
      <c r="P138" s="59"/>
      <c r="Q138" s="59"/>
      <c r="R138" s="59"/>
      <c r="S138" s="59"/>
      <c r="T138" s="60"/>
      <c r="U138" s="33"/>
      <c r="V138" s="33"/>
      <c r="W138" s="33"/>
      <c r="X138" s="33"/>
      <c r="Y138" s="33"/>
      <c r="Z138" s="33"/>
      <c r="AA138" s="33"/>
      <c r="AB138" s="33"/>
      <c r="AC138" s="33"/>
      <c r="AD138" s="33"/>
      <c r="AE138" s="33"/>
      <c r="AT138" s="18" t="s">
        <v>149</v>
      </c>
      <c r="AU138" s="18" t="s">
        <v>83</v>
      </c>
    </row>
    <row r="139" spans="1:65" s="13" customFormat="1" ht="11.25">
      <c r="B139" s="166"/>
      <c r="D139" s="158" t="s">
        <v>155</v>
      </c>
      <c r="E139" s="167" t="s">
        <v>1</v>
      </c>
      <c r="F139" s="168" t="s">
        <v>81</v>
      </c>
      <c r="H139" s="169">
        <v>1</v>
      </c>
      <c r="I139" s="170"/>
      <c r="L139" s="166"/>
      <c r="M139" s="171"/>
      <c r="N139" s="172"/>
      <c r="O139" s="172"/>
      <c r="P139" s="172"/>
      <c r="Q139" s="172"/>
      <c r="R139" s="172"/>
      <c r="S139" s="172"/>
      <c r="T139" s="173"/>
      <c r="AT139" s="167" t="s">
        <v>155</v>
      </c>
      <c r="AU139" s="167" t="s">
        <v>83</v>
      </c>
      <c r="AV139" s="13" t="s">
        <v>83</v>
      </c>
      <c r="AW139" s="13" t="s">
        <v>30</v>
      </c>
      <c r="AX139" s="13" t="s">
        <v>81</v>
      </c>
      <c r="AY139" s="167" t="s">
        <v>140</v>
      </c>
    </row>
    <row r="140" spans="1:65" s="2" customFormat="1" ht="16.5" customHeight="1">
      <c r="A140" s="33"/>
      <c r="B140" s="144"/>
      <c r="C140" s="182" t="s">
        <v>199</v>
      </c>
      <c r="D140" s="182" t="s">
        <v>231</v>
      </c>
      <c r="E140" s="183" t="s">
        <v>1239</v>
      </c>
      <c r="F140" s="184" t="s">
        <v>1240</v>
      </c>
      <c r="G140" s="185" t="s">
        <v>393</v>
      </c>
      <c r="H140" s="186">
        <v>1</v>
      </c>
      <c r="I140" s="187"/>
      <c r="J140" s="188">
        <f>ROUND(I140*H140,2)</f>
        <v>0</v>
      </c>
      <c r="K140" s="184" t="s">
        <v>1</v>
      </c>
      <c r="L140" s="189"/>
      <c r="M140" s="190" t="s">
        <v>1</v>
      </c>
      <c r="N140" s="191" t="s">
        <v>38</v>
      </c>
      <c r="O140" s="59"/>
      <c r="P140" s="154">
        <f>O140*H140</f>
        <v>0</v>
      </c>
      <c r="Q140" s="154">
        <v>0</v>
      </c>
      <c r="R140" s="154">
        <f>Q140*H140</f>
        <v>0</v>
      </c>
      <c r="S140" s="154">
        <v>0</v>
      </c>
      <c r="T140" s="155">
        <f>S140*H140</f>
        <v>0</v>
      </c>
      <c r="U140" s="33"/>
      <c r="V140" s="33"/>
      <c r="W140" s="33"/>
      <c r="X140" s="33"/>
      <c r="Y140" s="33"/>
      <c r="Z140" s="33"/>
      <c r="AA140" s="33"/>
      <c r="AB140" s="33"/>
      <c r="AC140" s="33"/>
      <c r="AD140" s="33"/>
      <c r="AE140" s="33"/>
      <c r="AR140" s="156" t="s">
        <v>199</v>
      </c>
      <c r="AT140" s="156" t="s">
        <v>231</v>
      </c>
      <c r="AU140" s="156" t="s">
        <v>83</v>
      </c>
      <c r="AY140" s="18" t="s">
        <v>140</v>
      </c>
      <c r="BE140" s="157">
        <f>IF(N140="základní",J140,0)</f>
        <v>0</v>
      </c>
      <c r="BF140" s="157">
        <f>IF(N140="snížená",J140,0)</f>
        <v>0</v>
      </c>
      <c r="BG140" s="157">
        <f>IF(N140="zákl. přenesená",J140,0)</f>
        <v>0</v>
      </c>
      <c r="BH140" s="157">
        <f>IF(N140="sníž. přenesená",J140,0)</f>
        <v>0</v>
      </c>
      <c r="BI140" s="157">
        <f>IF(N140="nulová",J140,0)</f>
        <v>0</v>
      </c>
      <c r="BJ140" s="18" t="s">
        <v>81</v>
      </c>
      <c r="BK140" s="157">
        <f>ROUND(I140*H140,2)</f>
        <v>0</v>
      </c>
      <c r="BL140" s="18" t="s">
        <v>147</v>
      </c>
      <c r="BM140" s="156" t="s">
        <v>1241</v>
      </c>
    </row>
    <row r="141" spans="1:65" s="2" customFormat="1" ht="11.25">
      <c r="A141" s="33"/>
      <c r="B141" s="34"/>
      <c r="C141" s="33"/>
      <c r="D141" s="158" t="s">
        <v>149</v>
      </c>
      <c r="E141" s="33"/>
      <c r="F141" s="159" t="s">
        <v>1242</v>
      </c>
      <c r="G141" s="33"/>
      <c r="H141" s="33"/>
      <c r="I141" s="160"/>
      <c r="J141" s="33"/>
      <c r="K141" s="33"/>
      <c r="L141" s="34"/>
      <c r="M141" s="161"/>
      <c r="N141" s="162"/>
      <c r="O141" s="59"/>
      <c r="P141" s="59"/>
      <c r="Q141" s="59"/>
      <c r="R141" s="59"/>
      <c r="S141" s="59"/>
      <c r="T141" s="60"/>
      <c r="U141" s="33"/>
      <c r="V141" s="33"/>
      <c r="W141" s="33"/>
      <c r="X141" s="33"/>
      <c r="Y141" s="33"/>
      <c r="Z141" s="33"/>
      <c r="AA141" s="33"/>
      <c r="AB141" s="33"/>
      <c r="AC141" s="33"/>
      <c r="AD141" s="33"/>
      <c r="AE141" s="33"/>
      <c r="AT141" s="18" t="s">
        <v>149</v>
      </c>
      <c r="AU141" s="18" t="s">
        <v>83</v>
      </c>
    </row>
    <row r="142" spans="1:65" s="13" customFormat="1" ht="11.25">
      <c r="B142" s="166"/>
      <c r="D142" s="158" t="s">
        <v>155</v>
      </c>
      <c r="E142" s="167" t="s">
        <v>1</v>
      </c>
      <c r="F142" s="168" t="s">
        <v>81</v>
      </c>
      <c r="H142" s="169">
        <v>1</v>
      </c>
      <c r="I142" s="170"/>
      <c r="L142" s="166"/>
      <c r="M142" s="171"/>
      <c r="N142" s="172"/>
      <c r="O142" s="172"/>
      <c r="P142" s="172"/>
      <c r="Q142" s="172"/>
      <c r="R142" s="172"/>
      <c r="S142" s="172"/>
      <c r="T142" s="173"/>
      <c r="AT142" s="167" t="s">
        <v>155</v>
      </c>
      <c r="AU142" s="167" t="s">
        <v>83</v>
      </c>
      <c r="AV142" s="13" t="s">
        <v>83</v>
      </c>
      <c r="AW142" s="13" t="s">
        <v>30</v>
      </c>
      <c r="AX142" s="13" t="s">
        <v>81</v>
      </c>
      <c r="AY142" s="167" t="s">
        <v>140</v>
      </c>
    </row>
    <row r="143" spans="1:65" s="2" customFormat="1" ht="16.5" customHeight="1">
      <c r="A143" s="33"/>
      <c r="B143" s="144"/>
      <c r="C143" s="182" t="s">
        <v>399</v>
      </c>
      <c r="D143" s="182" t="s">
        <v>231</v>
      </c>
      <c r="E143" s="183" t="s">
        <v>1243</v>
      </c>
      <c r="F143" s="184" t="s">
        <v>1244</v>
      </c>
      <c r="G143" s="185" t="s">
        <v>393</v>
      </c>
      <c r="H143" s="186">
        <v>1</v>
      </c>
      <c r="I143" s="187"/>
      <c r="J143" s="188">
        <f>ROUND(I143*H143,2)</f>
        <v>0</v>
      </c>
      <c r="K143" s="184" t="s">
        <v>1</v>
      </c>
      <c r="L143" s="189"/>
      <c r="M143" s="190" t="s">
        <v>1</v>
      </c>
      <c r="N143" s="191" t="s">
        <v>38</v>
      </c>
      <c r="O143" s="59"/>
      <c r="P143" s="154">
        <f>O143*H143</f>
        <v>0</v>
      </c>
      <c r="Q143" s="154">
        <v>0</v>
      </c>
      <c r="R143" s="154">
        <f>Q143*H143</f>
        <v>0</v>
      </c>
      <c r="S143" s="154">
        <v>0</v>
      </c>
      <c r="T143" s="155">
        <f>S143*H143</f>
        <v>0</v>
      </c>
      <c r="U143" s="33"/>
      <c r="V143" s="33"/>
      <c r="W143" s="33"/>
      <c r="X143" s="33"/>
      <c r="Y143" s="33"/>
      <c r="Z143" s="33"/>
      <c r="AA143" s="33"/>
      <c r="AB143" s="33"/>
      <c r="AC143" s="33"/>
      <c r="AD143" s="33"/>
      <c r="AE143" s="33"/>
      <c r="AR143" s="156" t="s">
        <v>199</v>
      </c>
      <c r="AT143" s="156" t="s">
        <v>231</v>
      </c>
      <c r="AU143" s="156" t="s">
        <v>83</v>
      </c>
      <c r="AY143" s="18" t="s">
        <v>140</v>
      </c>
      <c r="BE143" s="157">
        <f>IF(N143="základní",J143,0)</f>
        <v>0</v>
      </c>
      <c r="BF143" s="157">
        <f>IF(N143="snížená",J143,0)</f>
        <v>0</v>
      </c>
      <c r="BG143" s="157">
        <f>IF(N143="zákl. přenesená",J143,0)</f>
        <v>0</v>
      </c>
      <c r="BH143" s="157">
        <f>IF(N143="sníž. přenesená",J143,0)</f>
        <v>0</v>
      </c>
      <c r="BI143" s="157">
        <f>IF(N143="nulová",J143,0)</f>
        <v>0</v>
      </c>
      <c r="BJ143" s="18" t="s">
        <v>81</v>
      </c>
      <c r="BK143" s="157">
        <f>ROUND(I143*H143,2)</f>
        <v>0</v>
      </c>
      <c r="BL143" s="18" t="s">
        <v>147</v>
      </c>
      <c r="BM143" s="156" t="s">
        <v>1245</v>
      </c>
    </row>
    <row r="144" spans="1:65" s="2" customFormat="1" ht="11.25">
      <c r="A144" s="33"/>
      <c r="B144" s="34"/>
      <c r="C144" s="33"/>
      <c r="D144" s="158" t="s">
        <v>149</v>
      </c>
      <c r="E144" s="33"/>
      <c r="F144" s="159" t="s">
        <v>1246</v>
      </c>
      <c r="G144" s="33"/>
      <c r="H144" s="33"/>
      <c r="I144" s="160"/>
      <c r="J144" s="33"/>
      <c r="K144" s="33"/>
      <c r="L144" s="34"/>
      <c r="M144" s="161"/>
      <c r="N144" s="162"/>
      <c r="O144" s="59"/>
      <c r="P144" s="59"/>
      <c r="Q144" s="59"/>
      <c r="R144" s="59"/>
      <c r="S144" s="59"/>
      <c r="T144" s="60"/>
      <c r="U144" s="33"/>
      <c r="V144" s="33"/>
      <c r="W144" s="33"/>
      <c r="X144" s="33"/>
      <c r="Y144" s="33"/>
      <c r="Z144" s="33"/>
      <c r="AA144" s="33"/>
      <c r="AB144" s="33"/>
      <c r="AC144" s="33"/>
      <c r="AD144" s="33"/>
      <c r="AE144" s="33"/>
      <c r="AT144" s="18" t="s">
        <v>149</v>
      </c>
      <c r="AU144" s="18" t="s">
        <v>83</v>
      </c>
    </row>
    <row r="145" spans="1:65" s="13" customFormat="1" ht="11.25">
      <c r="B145" s="166"/>
      <c r="D145" s="158" t="s">
        <v>155</v>
      </c>
      <c r="E145" s="167" t="s">
        <v>1</v>
      </c>
      <c r="F145" s="168" t="s">
        <v>81</v>
      </c>
      <c r="H145" s="169">
        <v>1</v>
      </c>
      <c r="I145" s="170"/>
      <c r="L145" s="166"/>
      <c r="M145" s="171"/>
      <c r="N145" s="172"/>
      <c r="O145" s="172"/>
      <c r="P145" s="172"/>
      <c r="Q145" s="172"/>
      <c r="R145" s="172"/>
      <c r="S145" s="172"/>
      <c r="T145" s="173"/>
      <c r="AT145" s="167" t="s">
        <v>155</v>
      </c>
      <c r="AU145" s="167" t="s">
        <v>83</v>
      </c>
      <c r="AV145" s="13" t="s">
        <v>83</v>
      </c>
      <c r="AW145" s="13" t="s">
        <v>30</v>
      </c>
      <c r="AX145" s="13" t="s">
        <v>81</v>
      </c>
      <c r="AY145" s="167" t="s">
        <v>140</v>
      </c>
    </row>
    <row r="146" spans="1:65" s="2" customFormat="1" ht="16.5" customHeight="1">
      <c r="A146" s="33"/>
      <c r="B146" s="144"/>
      <c r="C146" s="182" t="s">
        <v>810</v>
      </c>
      <c r="D146" s="182" t="s">
        <v>231</v>
      </c>
      <c r="E146" s="183" t="s">
        <v>1247</v>
      </c>
      <c r="F146" s="184" t="s">
        <v>1248</v>
      </c>
      <c r="G146" s="185" t="s">
        <v>393</v>
      </c>
      <c r="H146" s="186">
        <v>1</v>
      </c>
      <c r="I146" s="187"/>
      <c r="J146" s="188">
        <f>ROUND(I146*H146,2)</f>
        <v>0</v>
      </c>
      <c r="K146" s="184" t="s">
        <v>1</v>
      </c>
      <c r="L146" s="189"/>
      <c r="M146" s="190" t="s">
        <v>1</v>
      </c>
      <c r="N146" s="191" t="s">
        <v>38</v>
      </c>
      <c r="O146" s="59"/>
      <c r="P146" s="154">
        <f>O146*H146</f>
        <v>0</v>
      </c>
      <c r="Q146" s="154">
        <v>0</v>
      </c>
      <c r="R146" s="154">
        <f>Q146*H146</f>
        <v>0</v>
      </c>
      <c r="S146" s="154">
        <v>0</v>
      </c>
      <c r="T146" s="155">
        <f>S146*H146</f>
        <v>0</v>
      </c>
      <c r="U146" s="33"/>
      <c r="V146" s="33"/>
      <c r="W146" s="33"/>
      <c r="X146" s="33"/>
      <c r="Y146" s="33"/>
      <c r="Z146" s="33"/>
      <c r="AA146" s="33"/>
      <c r="AB146" s="33"/>
      <c r="AC146" s="33"/>
      <c r="AD146" s="33"/>
      <c r="AE146" s="33"/>
      <c r="AR146" s="156" t="s">
        <v>199</v>
      </c>
      <c r="AT146" s="156" t="s">
        <v>231</v>
      </c>
      <c r="AU146" s="156" t="s">
        <v>83</v>
      </c>
      <c r="AY146" s="18" t="s">
        <v>140</v>
      </c>
      <c r="BE146" s="157">
        <f>IF(N146="základní",J146,0)</f>
        <v>0</v>
      </c>
      <c r="BF146" s="157">
        <f>IF(N146="snížená",J146,0)</f>
        <v>0</v>
      </c>
      <c r="BG146" s="157">
        <f>IF(N146="zákl. přenesená",J146,0)</f>
        <v>0</v>
      </c>
      <c r="BH146" s="157">
        <f>IF(N146="sníž. přenesená",J146,0)</f>
        <v>0</v>
      </c>
      <c r="BI146" s="157">
        <f>IF(N146="nulová",J146,0)</f>
        <v>0</v>
      </c>
      <c r="BJ146" s="18" t="s">
        <v>81</v>
      </c>
      <c r="BK146" s="157">
        <f>ROUND(I146*H146,2)</f>
        <v>0</v>
      </c>
      <c r="BL146" s="18" t="s">
        <v>147</v>
      </c>
      <c r="BM146" s="156" t="s">
        <v>1249</v>
      </c>
    </row>
    <row r="147" spans="1:65" s="2" customFormat="1" ht="11.25">
      <c r="A147" s="33"/>
      <c r="B147" s="34"/>
      <c r="C147" s="33"/>
      <c r="D147" s="158" t="s">
        <v>149</v>
      </c>
      <c r="E147" s="33"/>
      <c r="F147" s="159" t="s">
        <v>1250</v>
      </c>
      <c r="G147" s="33"/>
      <c r="H147" s="33"/>
      <c r="I147" s="160"/>
      <c r="J147" s="33"/>
      <c r="K147" s="33"/>
      <c r="L147" s="34"/>
      <c r="M147" s="161"/>
      <c r="N147" s="162"/>
      <c r="O147" s="59"/>
      <c r="P147" s="59"/>
      <c r="Q147" s="59"/>
      <c r="R147" s="59"/>
      <c r="S147" s="59"/>
      <c r="T147" s="60"/>
      <c r="U147" s="33"/>
      <c r="V147" s="33"/>
      <c r="W147" s="33"/>
      <c r="X147" s="33"/>
      <c r="Y147" s="33"/>
      <c r="Z147" s="33"/>
      <c r="AA147" s="33"/>
      <c r="AB147" s="33"/>
      <c r="AC147" s="33"/>
      <c r="AD147" s="33"/>
      <c r="AE147" s="33"/>
      <c r="AT147" s="18" t="s">
        <v>149</v>
      </c>
      <c r="AU147" s="18" t="s">
        <v>83</v>
      </c>
    </row>
    <row r="148" spans="1:65" s="13" customFormat="1" ht="11.25">
      <c r="B148" s="166"/>
      <c r="D148" s="158" t="s">
        <v>155</v>
      </c>
      <c r="E148" s="167" t="s">
        <v>1</v>
      </c>
      <c r="F148" s="168" t="s">
        <v>81</v>
      </c>
      <c r="H148" s="169">
        <v>1</v>
      </c>
      <c r="I148" s="170"/>
      <c r="L148" s="166"/>
      <c r="M148" s="171"/>
      <c r="N148" s="172"/>
      <c r="O148" s="172"/>
      <c r="P148" s="172"/>
      <c r="Q148" s="172"/>
      <c r="R148" s="172"/>
      <c r="S148" s="172"/>
      <c r="T148" s="173"/>
      <c r="AT148" s="167" t="s">
        <v>155</v>
      </c>
      <c r="AU148" s="167" t="s">
        <v>83</v>
      </c>
      <c r="AV148" s="13" t="s">
        <v>83</v>
      </c>
      <c r="AW148" s="13" t="s">
        <v>30</v>
      </c>
      <c r="AX148" s="13" t="s">
        <v>81</v>
      </c>
      <c r="AY148" s="167" t="s">
        <v>140</v>
      </c>
    </row>
    <row r="149" spans="1:65" s="2" customFormat="1" ht="16.5" customHeight="1">
      <c r="A149" s="33"/>
      <c r="B149" s="144"/>
      <c r="C149" s="182" t="s">
        <v>223</v>
      </c>
      <c r="D149" s="182" t="s">
        <v>231</v>
      </c>
      <c r="E149" s="183" t="s">
        <v>1251</v>
      </c>
      <c r="F149" s="184" t="s">
        <v>1252</v>
      </c>
      <c r="G149" s="185" t="s">
        <v>393</v>
      </c>
      <c r="H149" s="186">
        <v>1</v>
      </c>
      <c r="I149" s="187"/>
      <c r="J149" s="188">
        <f>ROUND(I149*H149,2)</f>
        <v>0</v>
      </c>
      <c r="K149" s="184" t="s">
        <v>1</v>
      </c>
      <c r="L149" s="189"/>
      <c r="M149" s="190" t="s">
        <v>1</v>
      </c>
      <c r="N149" s="191" t="s">
        <v>38</v>
      </c>
      <c r="O149" s="59"/>
      <c r="P149" s="154">
        <f>O149*H149</f>
        <v>0</v>
      </c>
      <c r="Q149" s="154">
        <v>0</v>
      </c>
      <c r="R149" s="154">
        <f>Q149*H149</f>
        <v>0</v>
      </c>
      <c r="S149" s="154">
        <v>0</v>
      </c>
      <c r="T149" s="155">
        <f>S149*H149</f>
        <v>0</v>
      </c>
      <c r="U149" s="33"/>
      <c r="V149" s="33"/>
      <c r="W149" s="33"/>
      <c r="X149" s="33"/>
      <c r="Y149" s="33"/>
      <c r="Z149" s="33"/>
      <c r="AA149" s="33"/>
      <c r="AB149" s="33"/>
      <c r="AC149" s="33"/>
      <c r="AD149" s="33"/>
      <c r="AE149" s="33"/>
      <c r="AR149" s="156" t="s">
        <v>199</v>
      </c>
      <c r="AT149" s="156" t="s">
        <v>231</v>
      </c>
      <c r="AU149" s="156" t="s">
        <v>83</v>
      </c>
      <c r="AY149" s="18" t="s">
        <v>140</v>
      </c>
      <c r="BE149" s="157">
        <f>IF(N149="základní",J149,0)</f>
        <v>0</v>
      </c>
      <c r="BF149" s="157">
        <f>IF(N149="snížená",J149,0)</f>
        <v>0</v>
      </c>
      <c r="BG149" s="157">
        <f>IF(N149="zákl. přenesená",J149,0)</f>
        <v>0</v>
      </c>
      <c r="BH149" s="157">
        <f>IF(N149="sníž. přenesená",J149,0)</f>
        <v>0</v>
      </c>
      <c r="BI149" s="157">
        <f>IF(N149="nulová",J149,0)</f>
        <v>0</v>
      </c>
      <c r="BJ149" s="18" t="s">
        <v>81</v>
      </c>
      <c r="BK149" s="157">
        <f>ROUND(I149*H149,2)</f>
        <v>0</v>
      </c>
      <c r="BL149" s="18" t="s">
        <v>147</v>
      </c>
      <c r="BM149" s="156" t="s">
        <v>1253</v>
      </c>
    </row>
    <row r="150" spans="1:65" s="2" customFormat="1" ht="11.25">
      <c r="A150" s="33"/>
      <c r="B150" s="34"/>
      <c r="C150" s="33"/>
      <c r="D150" s="158" t="s">
        <v>149</v>
      </c>
      <c r="E150" s="33"/>
      <c r="F150" s="159" t="s">
        <v>1252</v>
      </c>
      <c r="G150" s="33"/>
      <c r="H150" s="33"/>
      <c r="I150" s="160"/>
      <c r="J150" s="33"/>
      <c r="K150" s="33"/>
      <c r="L150" s="34"/>
      <c r="M150" s="161"/>
      <c r="N150" s="162"/>
      <c r="O150" s="59"/>
      <c r="P150" s="59"/>
      <c r="Q150" s="59"/>
      <c r="R150" s="59"/>
      <c r="S150" s="59"/>
      <c r="T150" s="60"/>
      <c r="U150" s="33"/>
      <c r="V150" s="33"/>
      <c r="W150" s="33"/>
      <c r="X150" s="33"/>
      <c r="Y150" s="33"/>
      <c r="Z150" s="33"/>
      <c r="AA150" s="33"/>
      <c r="AB150" s="33"/>
      <c r="AC150" s="33"/>
      <c r="AD150" s="33"/>
      <c r="AE150" s="33"/>
      <c r="AT150" s="18" t="s">
        <v>149</v>
      </c>
      <c r="AU150" s="18" t="s">
        <v>83</v>
      </c>
    </row>
    <row r="151" spans="1:65" s="13" customFormat="1" ht="11.25">
      <c r="B151" s="166"/>
      <c r="D151" s="158" t="s">
        <v>155</v>
      </c>
      <c r="E151" s="167" t="s">
        <v>1</v>
      </c>
      <c r="F151" s="168" t="s">
        <v>81</v>
      </c>
      <c r="H151" s="169">
        <v>1</v>
      </c>
      <c r="I151" s="170"/>
      <c r="L151" s="166"/>
      <c r="M151" s="171"/>
      <c r="N151" s="172"/>
      <c r="O151" s="172"/>
      <c r="P151" s="172"/>
      <c r="Q151" s="172"/>
      <c r="R151" s="172"/>
      <c r="S151" s="172"/>
      <c r="T151" s="173"/>
      <c r="AT151" s="167" t="s">
        <v>155</v>
      </c>
      <c r="AU151" s="167" t="s">
        <v>83</v>
      </c>
      <c r="AV151" s="13" t="s">
        <v>83</v>
      </c>
      <c r="AW151" s="13" t="s">
        <v>30</v>
      </c>
      <c r="AX151" s="13" t="s">
        <v>81</v>
      </c>
      <c r="AY151" s="167" t="s">
        <v>140</v>
      </c>
    </row>
    <row r="152" spans="1:65" s="2" customFormat="1" ht="24.2" customHeight="1">
      <c r="A152" s="33"/>
      <c r="B152" s="144"/>
      <c r="C152" s="145" t="s">
        <v>83</v>
      </c>
      <c r="D152" s="145" t="s">
        <v>142</v>
      </c>
      <c r="E152" s="146" t="s">
        <v>1254</v>
      </c>
      <c r="F152" s="147" t="s">
        <v>1255</v>
      </c>
      <c r="G152" s="148" t="s">
        <v>393</v>
      </c>
      <c r="H152" s="149">
        <v>1</v>
      </c>
      <c r="I152" s="150"/>
      <c r="J152" s="151">
        <f>ROUND(I152*H152,2)</f>
        <v>0</v>
      </c>
      <c r="K152" s="147" t="s">
        <v>1</v>
      </c>
      <c r="L152" s="34"/>
      <c r="M152" s="152" t="s">
        <v>1</v>
      </c>
      <c r="N152" s="153" t="s">
        <v>38</v>
      </c>
      <c r="O152" s="59"/>
      <c r="P152" s="154">
        <f>O152*H152</f>
        <v>0</v>
      </c>
      <c r="Q152" s="154">
        <v>0</v>
      </c>
      <c r="R152" s="154">
        <f>Q152*H152</f>
        <v>0</v>
      </c>
      <c r="S152" s="154">
        <v>1.31</v>
      </c>
      <c r="T152" s="155">
        <f>S152*H152</f>
        <v>1.31</v>
      </c>
      <c r="U152" s="33"/>
      <c r="V152" s="33"/>
      <c r="W152" s="33"/>
      <c r="X152" s="33"/>
      <c r="Y152" s="33"/>
      <c r="Z152" s="33"/>
      <c r="AA152" s="33"/>
      <c r="AB152" s="33"/>
      <c r="AC152" s="33"/>
      <c r="AD152" s="33"/>
      <c r="AE152" s="33"/>
      <c r="AR152" s="156" t="s">
        <v>147</v>
      </c>
      <c r="AT152" s="156" t="s">
        <v>142</v>
      </c>
      <c r="AU152" s="156" t="s">
        <v>83</v>
      </c>
      <c r="AY152" s="18" t="s">
        <v>140</v>
      </c>
      <c r="BE152" s="157">
        <f>IF(N152="základní",J152,0)</f>
        <v>0</v>
      </c>
      <c r="BF152" s="157">
        <f>IF(N152="snížená",J152,0)</f>
        <v>0</v>
      </c>
      <c r="BG152" s="157">
        <f>IF(N152="zákl. přenesená",J152,0)</f>
        <v>0</v>
      </c>
      <c r="BH152" s="157">
        <f>IF(N152="sníž. přenesená",J152,0)</f>
        <v>0</v>
      </c>
      <c r="BI152" s="157">
        <f>IF(N152="nulová",J152,0)</f>
        <v>0</v>
      </c>
      <c r="BJ152" s="18" t="s">
        <v>81</v>
      </c>
      <c r="BK152" s="157">
        <f>ROUND(I152*H152,2)</f>
        <v>0</v>
      </c>
      <c r="BL152" s="18" t="s">
        <v>147</v>
      </c>
      <c r="BM152" s="156" t="s">
        <v>1256</v>
      </c>
    </row>
    <row r="153" spans="1:65" s="2" customFormat="1" ht="19.5">
      <c r="A153" s="33"/>
      <c r="B153" s="34"/>
      <c r="C153" s="33"/>
      <c r="D153" s="158" t="s">
        <v>149</v>
      </c>
      <c r="E153" s="33"/>
      <c r="F153" s="159" t="s">
        <v>1255</v>
      </c>
      <c r="G153" s="33"/>
      <c r="H153" s="33"/>
      <c r="I153" s="160"/>
      <c r="J153" s="33"/>
      <c r="K153" s="33"/>
      <c r="L153" s="34"/>
      <c r="M153" s="161"/>
      <c r="N153" s="162"/>
      <c r="O153" s="59"/>
      <c r="P153" s="59"/>
      <c r="Q153" s="59"/>
      <c r="R153" s="59"/>
      <c r="S153" s="59"/>
      <c r="T153" s="60"/>
      <c r="U153" s="33"/>
      <c r="V153" s="33"/>
      <c r="W153" s="33"/>
      <c r="X153" s="33"/>
      <c r="Y153" s="33"/>
      <c r="Z153" s="33"/>
      <c r="AA153" s="33"/>
      <c r="AB153" s="33"/>
      <c r="AC153" s="33"/>
      <c r="AD153" s="33"/>
      <c r="AE153" s="33"/>
      <c r="AT153" s="18" t="s">
        <v>149</v>
      </c>
      <c r="AU153" s="18" t="s">
        <v>83</v>
      </c>
    </row>
    <row r="154" spans="1:65" s="13" customFormat="1" ht="11.25">
      <c r="B154" s="166"/>
      <c r="D154" s="158" t="s">
        <v>155</v>
      </c>
      <c r="E154" s="167" t="s">
        <v>1</v>
      </c>
      <c r="F154" s="168" t="s">
        <v>1257</v>
      </c>
      <c r="H154" s="169">
        <v>1</v>
      </c>
      <c r="I154" s="170"/>
      <c r="L154" s="166"/>
      <c r="M154" s="171"/>
      <c r="N154" s="172"/>
      <c r="O154" s="172"/>
      <c r="P154" s="172"/>
      <c r="Q154" s="172"/>
      <c r="R154" s="172"/>
      <c r="S154" s="172"/>
      <c r="T154" s="173"/>
      <c r="AT154" s="167" t="s">
        <v>155</v>
      </c>
      <c r="AU154" s="167" t="s">
        <v>83</v>
      </c>
      <c r="AV154" s="13" t="s">
        <v>83</v>
      </c>
      <c r="AW154" s="13" t="s">
        <v>30</v>
      </c>
      <c r="AX154" s="13" t="s">
        <v>81</v>
      </c>
      <c r="AY154" s="167" t="s">
        <v>140</v>
      </c>
    </row>
    <row r="155" spans="1:65" s="2" customFormat="1" ht="16.5" customHeight="1">
      <c r="A155" s="33"/>
      <c r="B155" s="144"/>
      <c r="C155" s="145" t="s">
        <v>81</v>
      </c>
      <c r="D155" s="145" t="s">
        <v>142</v>
      </c>
      <c r="E155" s="146" t="s">
        <v>1258</v>
      </c>
      <c r="F155" s="147" t="s">
        <v>1259</v>
      </c>
      <c r="G155" s="148" t="s">
        <v>393</v>
      </c>
      <c r="H155" s="149">
        <v>2</v>
      </c>
      <c r="I155" s="150"/>
      <c r="J155" s="151">
        <f>ROUND(I155*H155,2)</f>
        <v>0</v>
      </c>
      <c r="K155" s="147" t="s">
        <v>146</v>
      </c>
      <c r="L155" s="34"/>
      <c r="M155" s="152" t="s">
        <v>1</v>
      </c>
      <c r="N155" s="153" t="s">
        <v>38</v>
      </c>
      <c r="O155" s="59"/>
      <c r="P155" s="154">
        <f>O155*H155</f>
        <v>0</v>
      </c>
      <c r="Q155" s="154">
        <v>0</v>
      </c>
      <c r="R155" s="154">
        <f>Q155*H155</f>
        <v>0</v>
      </c>
      <c r="S155" s="154">
        <v>0.32</v>
      </c>
      <c r="T155" s="155">
        <f>S155*H155</f>
        <v>0.64</v>
      </c>
      <c r="U155" s="33"/>
      <c r="V155" s="33"/>
      <c r="W155" s="33"/>
      <c r="X155" s="33"/>
      <c r="Y155" s="33"/>
      <c r="Z155" s="33"/>
      <c r="AA155" s="33"/>
      <c r="AB155" s="33"/>
      <c r="AC155" s="33"/>
      <c r="AD155" s="33"/>
      <c r="AE155" s="33"/>
      <c r="AR155" s="156" t="s">
        <v>147</v>
      </c>
      <c r="AT155" s="156" t="s">
        <v>142</v>
      </c>
      <c r="AU155" s="156" t="s">
        <v>83</v>
      </c>
      <c r="AY155" s="18" t="s">
        <v>140</v>
      </c>
      <c r="BE155" s="157">
        <f>IF(N155="základní",J155,0)</f>
        <v>0</v>
      </c>
      <c r="BF155" s="157">
        <f>IF(N155="snížená",J155,0)</f>
        <v>0</v>
      </c>
      <c r="BG155" s="157">
        <f>IF(N155="zákl. přenesená",J155,0)</f>
        <v>0</v>
      </c>
      <c r="BH155" s="157">
        <f>IF(N155="sníž. přenesená",J155,0)</f>
        <v>0</v>
      </c>
      <c r="BI155" s="157">
        <f>IF(N155="nulová",J155,0)</f>
        <v>0</v>
      </c>
      <c r="BJ155" s="18" t="s">
        <v>81</v>
      </c>
      <c r="BK155" s="157">
        <f>ROUND(I155*H155,2)</f>
        <v>0</v>
      </c>
      <c r="BL155" s="18" t="s">
        <v>147</v>
      </c>
      <c r="BM155" s="156" t="s">
        <v>1260</v>
      </c>
    </row>
    <row r="156" spans="1:65" s="2" customFormat="1" ht="11.25">
      <c r="A156" s="33"/>
      <c r="B156" s="34"/>
      <c r="C156" s="33"/>
      <c r="D156" s="158" t="s">
        <v>149</v>
      </c>
      <c r="E156" s="33"/>
      <c r="F156" s="159" t="s">
        <v>1261</v>
      </c>
      <c r="G156" s="33"/>
      <c r="H156" s="33"/>
      <c r="I156" s="160"/>
      <c r="J156" s="33"/>
      <c r="K156" s="33"/>
      <c r="L156" s="34"/>
      <c r="M156" s="161"/>
      <c r="N156" s="162"/>
      <c r="O156" s="59"/>
      <c r="P156" s="59"/>
      <c r="Q156" s="59"/>
      <c r="R156" s="59"/>
      <c r="S156" s="59"/>
      <c r="T156" s="60"/>
      <c r="U156" s="33"/>
      <c r="V156" s="33"/>
      <c r="W156" s="33"/>
      <c r="X156" s="33"/>
      <c r="Y156" s="33"/>
      <c r="Z156" s="33"/>
      <c r="AA156" s="33"/>
      <c r="AB156" s="33"/>
      <c r="AC156" s="33"/>
      <c r="AD156" s="33"/>
      <c r="AE156" s="33"/>
      <c r="AT156" s="18" t="s">
        <v>149</v>
      </c>
      <c r="AU156" s="18" t="s">
        <v>83</v>
      </c>
    </row>
    <row r="157" spans="1:65" s="2" customFormat="1" ht="11.25">
      <c r="A157" s="33"/>
      <c r="B157" s="34"/>
      <c r="C157" s="33"/>
      <c r="D157" s="163" t="s">
        <v>151</v>
      </c>
      <c r="E157" s="33"/>
      <c r="F157" s="164" t="s">
        <v>1262</v>
      </c>
      <c r="G157" s="33"/>
      <c r="H157" s="33"/>
      <c r="I157" s="160"/>
      <c r="J157" s="33"/>
      <c r="K157" s="33"/>
      <c r="L157" s="34"/>
      <c r="M157" s="161"/>
      <c r="N157" s="162"/>
      <c r="O157" s="59"/>
      <c r="P157" s="59"/>
      <c r="Q157" s="59"/>
      <c r="R157" s="59"/>
      <c r="S157" s="59"/>
      <c r="T157" s="60"/>
      <c r="U157" s="33"/>
      <c r="V157" s="33"/>
      <c r="W157" s="33"/>
      <c r="X157" s="33"/>
      <c r="Y157" s="33"/>
      <c r="Z157" s="33"/>
      <c r="AA157" s="33"/>
      <c r="AB157" s="33"/>
      <c r="AC157" s="33"/>
      <c r="AD157" s="33"/>
      <c r="AE157" s="33"/>
      <c r="AT157" s="18" t="s">
        <v>151</v>
      </c>
      <c r="AU157" s="18" t="s">
        <v>83</v>
      </c>
    </row>
    <row r="158" spans="1:65" s="13" customFormat="1" ht="11.25">
      <c r="B158" s="166"/>
      <c r="D158" s="158" t="s">
        <v>155</v>
      </c>
      <c r="E158" s="167" t="s">
        <v>1</v>
      </c>
      <c r="F158" s="168" t="s">
        <v>1263</v>
      </c>
      <c r="H158" s="169">
        <v>2</v>
      </c>
      <c r="I158" s="170"/>
      <c r="L158" s="166"/>
      <c r="M158" s="171"/>
      <c r="N158" s="172"/>
      <c r="O158" s="172"/>
      <c r="P158" s="172"/>
      <c r="Q158" s="172"/>
      <c r="R158" s="172"/>
      <c r="S158" s="172"/>
      <c r="T158" s="173"/>
      <c r="AT158" s="167" t="s">
        <v>155</v>
      </c>
      <c r="AU158" s="167" t="s">
        <v>83</v>
      </c>
      <c r="AV158" s="13" t="s">
        <v>83</v>
      </c>
      <c r="AW158" s="13" t="s">
        <v>30</v>
      </c>
      <c r="AX158" s="13" t="s">
        <v>81</v>
      </c>
      <c r="AY158" s="167" t="s">
        <v>140</v>
      </c>
    </row>
    <row r="159" spans="1:65" s="12" customFormat="1" ht="22.9" customHeight="1">
      <c r="B159" s="131"/>
      <c r="D159" s="132" t="s">
        <v>72</v>
      </c>
      <c r="E159" s="142" t="s">
        <v>593</v>
      </c>
      <c r="F159" s="142" t="s">
        <v>594</v>
      </c>
      <c r="I159" s="134"/>
      <c r="J159" s="143">
        <f>BK159</f>
        <v>0</v>
      </c>
      <c r="L159" s="131"/>
      <c r="M159" s="136"/>
      <c r="N159" s="137"/>
      <c r="O159" s="137"/>
      <c r="P159" s="138">
        <f>SUM(P160:P162)</f>
        <v>0</v>
      </c>
      <c r="Q159" s="137"/>
      <c r="R159" s="138">
        <f>SUM(R160:R162)</f>
        <v>0</v>
      </c>
      <c r="S159" s="137"/>
      <c r="T159" s="139">
        <f>SUM(T160:T162)</f>
        <v>0</v>
      </c>
      <c r="AR159" s="132" t="s">
        <v>81</v>
      </c>
      <c r="AT159" s="140" t="s">
        <v>72</v>
      </c>
      <c r="AU159" s="140" t="s">
        <v>81</v>
      </c>
      <c r="AY159" s="132" t="s">
        <v>140</v>
      </c>
      <c r="BK159" s="141">
        <f>SUM(BK160:BK162)</f>
        <v>0</v>
      </c>
    </row>
    <row r="160" spans="1:65" s="2" customFormat="1" ht="33" customHeight="1">
      <c r="A160" s="33"/>
      <c r="B160" s="144"/>
      <c r="C160" s="145" t="s">
        <v>676</v>
      </c>
      <c r="D160" s="145" t="s">
        <v>142</v>
      </c>
      <c r="E160" s="146" t="s">
        <v>596</v>
      </c>
      <c r="F160" s="147" t="s">
        <v>597</v>
      </c>
      <c r="G160" s="148" t="s">
        <v>545</v>
      </c>
      <c r="H160" s="149">
        <v>128.285</v>
      </c>
      <c r="I160" s="150"/>
      <c r="J160" s="151">
        <f>ROUND(I160*H160,2)</f>
        <v>0</v>
      </c>
      <c r="K160" s="147" t="s">
        <v>146</v>
      </c>
      <c r="L160" s="34"/>
      <c r="M160" s="152" t="s">
        <v>1</v>
      </c>
      <c r="N160" s="153" t="s">
        <v>38</v>
      </c>
      <c r="O160" s="59"/>
      <c r="P160" s="154">
        <f>O160*H160</f>
        <v>0</v>
      </c>
      <c r="Q160" s="154">
        <v>0</v>
      </c>
      <c r="R160" s="154">
        <f>Q160*H160</f>
        <v>0</v>
      </c>
      <c r="S160" s="154">
        <v>0</v>
      </c>
      <c r="T160" s="155">
        <f>S160*H160</f>
        <v>0</v>
      </c>
      <c r="U160" s="33"/>
      <c r="V160" s="33"/>
      <c r="W160" s="33"/>
      <c r="X160" s="33"/>
      <c r="Y160" s="33"/>
      <c r="Z160" s="33"/>
      <c r="AA160" s="33"/>
      <c r="AB160" s="33"/>
      <c r="AC160" s="33"/>
      <c r="AD160" s="33"/>
      <c r="AE160" s="33"/>
      <c r="AR160" s="156" t="s">
        <v>147</v>
      </c>
      <c r="AT160" s="156" t="s">
        <v>142</v>
      </c>
      <c r="AU160" s="156" t="s">
        <v>83</v>
      </c>
      <c r="AY160" s="18" t="s">
        <v>140</v>
      </c>
      <c r="BE160" s="157">
        <f>IF(N160="základní",J160,0)</f>
        <v>0</v>
      </c>
      <c r="BF160" s="157">
        <f>IF(N160="snížená",J160,0)</f>
        <v>0</v>
      </c>
      <c r="BG160" s="157">
        <f>IF(N160="zákl. přenesená",J160,0)</f>
        <v>0</v>
      </c>
      <c r="BH160" s="157">
        <f>IF(N160="sníž. přenesená",J160,0)</f>
        <v>0</v>
      </c>
      <c r="BI160" s="157">
        <f>IF(N160="nulová",J160,0)</f>
        <v>0</v>
      </c>
      <c r="BJ160" s="18" t="s">
        <v>81</v>
      </c>
      <c r="BK160" s="157">
        <f>ROUND(I160*H160,2)</f>
        <v>0</v>
      </c>
      <c r="BL160" s="18" t="s">
        <v>147</v>
      </c>
      <c r="BM160" s="156" t="s">
        <v>1264</v>
      </c>
    </row>
    <row r="161" spans="1:47" s="2" customFormat="1" ht="29.25">
      <c r="A161" s="33"/>
      <c r="B161" s="34"/>
      <c r="C161" s="33"/>
      <c r="D161" s="158" t="s">
        <v>149</v>
      </c>
      <c r="E161" s="33"/>
      <c r="F161" s="159" t="s">
        <v>599</v>
      </c>
      <c r="G161" s="33"/>
      <c r="H161" s="33"/>
      <c r="I161" s="160"/>
      <c r="J161" s="33"/>
      <c r="K161" s="33"/>
      <c r="L161" s="34"/>
      <c r="M161" s="161"/>
      <c r="N161" s="162"/>
      <c r="O161" s="59"/>
      <c r="P161" s="59"/>
      <c r="Q161" s="59"/>
      <c r="R161" s="59"/>
      <c r="S161" s="59"/>
      <c r="T161" s="60"/>
      <c r="U161" s="33"/>
      <c r="V161" s="33"/>
      <c r="W161" s="33"/>
      <c r="X161" s="33"/>
      <c r="Y161" s="33"/>
      <c r="Z161" s="33"/>
      <c r="AA161" s="33"/>
      <c r="AB161" s="33"/>
      <c r="AC161" s="33"/>
      <c r="AD161" s="33"/>
      <c r="AE161" s="33"/>
      <c r="AT161" s="18" t="s">
        <v>149</v>
      </c>
      <c r="AU161" s="18" t="s">
        <v>83</v>
      </c>
    </row>
    <row r="162" spans="1:47" s="2" customFormat="1" ht="11.25">
      <c r="A162" s="33"/>
      <c r="B162" s="34"/>
      <c r="C162" s="33"/>
      <c r="D162" s="163" t="s">
        <v>151</v>
      </c>
      <c r="E162" s="33"/>
      <c r="F162" s="164" t="s">
        <v>600</v>
      </c>
      <c r="G162" s="33"/>
      <c r="H162" s="33"/>
      <c r="I162" s="160"/>
      <c r="J162" s="33"/>
      <c r="K162" s="33"/>
      <c r="L162" s="34"/>
      <c r="M162" s="207"/>
      <c r="N162" s="208"/>
      <c r="O162" s="209"/>
      <c r="P162" s="209"/>
      <c r="Q162" s="209"/>
      <c r="R162" s="209"/>
      <c r="S162" s="209"/>
      <c r="T162" s="210"/>
      <c r="U162" s="33"/>
      <c r="V162" s="33"/>
      <c r="W162" s="33"/>
      <c r="X162" s="33"/>
      <c r="Y162" s="33"/>
      <c r="Z162" s="33"/>
      <c r="AA162" s="33"/>
      <c r="AB162" s="33"/>
      <c r="AC162" s="33"/>
      <c r="AD162" s="33"/>
      <c r="AE162" s="33"/>
      <c r="AT162" s="18" t="s">
        <v>151</v>
      </c>
      <c r="AU162" s="18" t="s">
        <v>83</v>
      </c>
    </row>
    <row r="163" spans="1:47" s="2" customFormat="1" ht="6.95" customHeight="1">
      <c r="A163" s="33"/>
      <c r="B163" s="48"/>
      <c r="C163" s="49"/>
      <c r="D163" s="49"/>
      <c r="E163" s="49"/>
      <c r="F163" s="49"/>
      <c r="G163" s="49"/>
      <c r="H163" s="49"/>
      <c r="I163" s="49"/>
      <c r="J163" s="49"/>
      <c r="K163" s="49"/>
      <c r="L163" s="34"/>
      <c r="M163" s="33"/>
      <c r="O163" s="33"/>
      <c r="P163" s="33"/>
      <c r="Q163" s="33"/>
      <c r="R163" s="33"/>
      <c r="S163" s="33"/>
      <c r="T163" s="33"/>
      <c r="U163" s="33"/>
      <c r="V163" s="33"/>
      <c r="W163" s="33"/>
      <c r="X163" s="33"/>
      <c r="Y163" s="33"/>
      <c r="Z163" s="33"/>
      <c r="AA163" s="33"/>
      <c r="AB163" s="33"/>
      <c r="AC163" s="33"/>
      <c r="AD163" s="33"/>
      <c r="AE163" s="33"/>
    </row>
  </sheetData>
  <autoFilter ref="C118:K162" xr:uid="{00000000-0009-0000-0000-00000A000000}"/>
  <mergeCells count="9">
    <mergeCell ref="E87:H87"/>
    <mergeCell ref="E109:H109"/>
    <mergeCell ref="E111:H111"/>
    <mergeCell ref="L2:V2"/>
    <mergeCell ref="E7:H7"/>
    <mergeCell ref="E9:H9"/>
    <mergeCell ref="E18:H18"/>
    <mergeCell ref="E27:H27"/>
    <mergeCell ref="E85:H85"/>
  </mergeCells>
  <hyperlinks>
    <hyperlink ref="F124" r:id="rId1" xr:uid="{00000000-0004-0000-0A00-000000000000}"/>
    <hyperlink ref="F131" r:id="rId2" xr:uid="{00000000-0004-0000-0A00-000001000000}"/>
    <hyperlink ref="F135" r:id="rId3" xr:uid="{00000000-0004-0000-0A00-000002000000}"/>
    <hyperlink ref="F157" r:id="rId4" xr:uid="{00000000-0004-0000-0A00-000003000000}"/>
    <hyperlink ref="F162" r:id="rId5" xr:uid="{00000000-0004-0000-0A00-000004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6"/>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2:BM403"/>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48" t="s">
        <v>5</v>
      </c>
      <c r="M2" s="233"/>
      <c r="N2" s="233"/>
      <c r="O2" s="233"/>
      <c r="P2" s="233"/>
      <c r="Q2" s="233"/>
      <c r="R2" s="233"/>
      <c r="S2" s="233"/>
      <c r="T2" s="233"/>
      <c r="U2" s="233"/>
      <c r="V2" s="233"/>
      <c r="AT2" s="18" t="s">
        <v>102</v>
      </c>
    </row>
    <row r="3" spans="1:46" s="1" customFormat="1" ht="6.95" customHeight="1">
      <c r="B3" s="19"/>
      <c r="C3" s="20"/>
      <c r="D3" s="20"/>
      <c r="E3" s="20"/>
      <c r="F3" s="20"/>
      <c r="G3" s="20"/>
      <c r="H3" s="20"/>
      <c r="I3" s="20"/>
      <c r="J3" s="20"/>
      <c r="K3" s="20"/>
      <c r="L3" s="21"/>
      <c r="AT3" s="18" t="s">
        <v>83</v>
      </c>
    </row>
    <row r="4" spans="1:46" s="1" customFormat="1" ht="24.95" customHeight="1">
      <c r="B4" s="21"/>
      <c r="D4" s="22" t="s">
        <v>109</v>
      </c>
      <c r="L4" s="21"/>
      <c r="M4" s="94" t="s">
        <v>10</v>
      </c>
      <c r="AT4" s="18" t="s">
        <v>3</v>
      </c>
    </row>
    <row r="5" spans="1:46" s="1" customFormat="1" ht="6.95" customHeight="1">
      <c r="B5" s="21"/>
      <c r="L5" s="21"/>
    </row>
    <row r="6" spans="1:46" s="1" customFormat="1" ht="12" customHeight="1">
      <c r="B6" s="21"/>
      <c r="D6" s="28" t="s">
        <v>16</v>
      </c>
      <c r="L6" s="21"/>
    </row>
    <row r="7" spans="1:46" s="1" customFormat="1" ht="16.5" customHeight="1">
      <c r="B7" s="21"/>
      <c r="E7" s="261" t="str">
        <f>'Rekapitulace stavby'!K6</f>
        <v>PD - Regenerace sídliště Nádražní II etapa</v>
      </c>
      <c r="F7" s="262"/>
      <c r="G7" s="262"/>
      <c r="H7" s="262"/>
      <c r="L7" s="21"/>
    </row>
    <row r="8" spans="1:46" s="2" customFormat="1" ht="12" customHeight="1">
      <c r="A8" s="33"/>
      <c r="B8" s="34"/>
      <c r="C8" s="33"/>
      <c r="D8" s="28" t="s">
        <v>110</v>
      </c>
      <c r="E8" s="33"/>
      <c r="F8" s="33"/>
      <c r="G8" s="33"/>
      <c r="H8" s="33"/>
      <c r="I8" s="33"/>
      <c r="J8" s="33"/>
      <c r="K8" s="33"/>
      <c r="L8" s="43"/>
      <c r="S8" s="33"/>
      <c r="T8" s="33"/>
      <c r="U8" s="33"/>
      <c r="V8" s="33"/>
      <c r="W8" s="33"/>
      <c r="X8" s="33"/>
      <c r="Y8" s="33"/>
      <c r="Z8" s="33"/>
      <c r="AA8" s="33"/>
      <c r="AB8" s="33"/>
      <c r="AC8" s="33"/>
      <c r="AD8" s="33"/>
      <c r="AE8" s="33"/>
    </row>
    <row r="9" spans="1:46" s="2" customFormat="1" ht="16.5" customHeight="1">
      <c r="A9" s="33"/>
      <c r="B9" s="34"/>
      <c r="C9" s="33"/>
      <c r="D9" s="33"/>
      <c r="E9" s="226" t="s">
        <v>1265</v>
      </c>
      <c r="F9" s="263"/>
      <c r="G9" s="263"/>
      <c r="H9" s="263"/>
      <c r="I9" s="33"/>
      <c r="J9" s="33"/>
      <c r="K9" s="33"/>
      <c r="L9" s="43"/>
      <c r="S9" s="33"/>
      <c r="T9" s="33"/>
      <c r="U9" s="33"/>
      <c r="V9" s="33"/>
      <c r="W9" s="33"/>
      <c r="X9" s="33"/>
      <c r="Y9" s="33"/>
      <c r="Z9" s="33"/>
      <c r="AA9" s="33"/>
      <c r="AB9" s="33"/>
      <c r="AC9" s="33"/>
      <c r="AD9" s="33"/>
      <c r="AE9" s="33"/>
    </row>
    <row r="10" spans="1:46" s="2" customFormat="1" ht="11.25">
      <c r="A10" s="33"/>
      <c r="B10" s="34"/>
      <c r="C10" s="33"/>
      <c r="D10" s="33"/>
      <c r="E10" s="33"/>
      <c r="F10" s="33"/>
      <c r="G10" s="33"/>
      <c r="H10" s="33"/>
      <c r="I10" s="33"/>
      <c r="J10" s="33"/>
      <c r="K10" s="33"/>
      <c r="L10" s="43"/>
      <c r="S10" s="33"/>
      <c r="T10" s="33"/>
      <c r="U10" s="33"/>
      <c r="V10" s="33"/>
      <c r="W10" s="33"/>
      <c r="X10" s="33"/>
      <c r="Y10" s="33"/>
      <c r="Z10" s="33"/>
      <c r="AA10" s="33"/>
      <c r="AB10" s="33"/>
      <c r="AC10" s="33"/>
      <c r="AD10" s="33"/>
      <c r="AE10" s="33"/>
    </row>
    <row r="11" spans="1:46" s="2" customFormat="1" ht="12" customHeight="1">
      <c r="A11" s="33"/>
      <c r="B11" s="34"/>
      <c r="C11" s="33"/>
      <c r="D11" s="28" t="s">
        <v>18</v>
      </c>
      <c r="E11" s="33"/>
      <c r="F11" s="26" t="s">
        <v>1</v>
      </c>
      <c r="G11" s="33"/>
      <c r="H11" s="33"/>
      <c r="I11" s="28" t="s">
        <v>19</v>
      </c>
      <c r="J11" s="26" t="s">
        <v>1</v>
      </c>
      <c r="K11" s="33"/>
      <c r="L11" s="43"/>
      <c r="S11" s="33"/>
      <c r="T11" s="33"/>
      <c r="U11" s="33"/>
      <c r="V11" s="33"/>
      <c r="W11" s="33"/>
      <c r="X11" s="33"/>
      <c r="Y11" s="33"/>
      <c r="Z11" s="33"/>
      <c r="AA11" s="33"/>
      <c r="AB11" s="33"/>
      <c r="AC11" s="33"/>
      <c r="AD11" s="33"/>
      <c r="AE11" s="33"/>
    </row>
    <row r="12" spans="1:46" s="2" customFormat="1" ht="12" customHeight="1">
      <c r="A12" s="33"/>
      <c r="B12" s="34"/>
      <c r="C12" s="33"/>
      <c r="D12" s="28" t="s">
        <v>20</v>
      </c>
      <c r="E12" s="33"/>
      <c r="F12" s="26" t="s">
        <v>21</v>
      </c>
      <c r="G12" s="33"/>
      <c r="H12" s="33"/>
      <c r="I12" s="28" t="s">
        <v>22</v>
      </c>
      <c r="J12" s="56" t="str">
        <f>'Rekapitulace stavby'!AN8</f>
        <v>11. 8. 2022</v>
      </c>
      <c r="K12" s="33"/>
      <c r="L12" s="43"/>
      <c r="S12" s="33"/>
      <c r="T12" s="33"/>
      <c r="U12" s="33"/>
      <c r="V12" s="33"/>
      <c r="W12" s="33"/>
      <c r="X12" s="33"/>
      <c r="Y12" s="33"/>
      <c r="Z12" s="33"/>
      <c r="AA12" s="33"/>
      <c r="AB12" s="33"/>
      <c r="AC12" s="33"/>
      <c r="AD12" s="33"/>
      <c r="AE12" s="33"/>
    </row>
    <row r="13" spans="1:46" s="2" customFormat="1" ht="10.9" customHeight="1">
      <c r="A13" s="33"/>
      <c r="B13" s="34"/>
      <c r="C13" s="33"/>
      <c r="D13" s="33"/>
      <c r="E13" s="33"/>
      <c r="F13" s="33"/>
      <c r="G13" s="33"/>
      <c r="H13" s="33"/>
      <c r="I13" s="33"/>
      <c r="J13" s="33"/>
      <c r="K13" s="33"/>
      <c r="L13" s="43"/>
      <c r="S13" s="33"/>
      <c r="T13" s="33"/>
      <c r="U13" s="33"/>
      <c r="V13" s="33"/>
      <c r="W13" s="33"/>
      <c r="X13" s="33"/>
      <c r="Y13" s="33"/>
      <c r="Z13" s="33"/>
      <c r="AA13" s="33"/>
      <c r="AB13" s="33"/>
      <c r="AC13" s="33"/>
      <c r="AD13" s="33"/>
      <c r="AE13" s="33"/>
    </row>
    <row r="14" spans="1:46" s="2" customFormat="1" ht="12" customHeight="1">
      <c r="A14" s="33"/>
      <c r="B14" s="34"/>
      <c r="C14" s="33"/>
      <c r="D14" s="28" t="s">
        <v>24</v>
      </c>
      <c r="E14" s="33"/>
      <c r="F14" s="33"/>
      <c r="G14" s="33"/>
      <c r="H14" s="33"/>
      <c r="I14" s="28" t="s">
        <v>25</v>
      </c>
      <c r="J14" s="26" t="str">
        <f>IF('Rekapitulace stavby'!AN10="","",'Rekapitulace stavby'!AN10)</f>
        <v/>
      </c>
      <c r="K14" s="33"/>
      <c r="L14" s="43"/>
      <c r="S14" s="33"/>
      <c r="T14" s="33"/>
      <c r="U14" s="33"/>
      <c r="V14" s="33"/>
      <c r="W14" s="33"/>
      <c r="X14" s="33"/>
      <c r="Y14" s="33"/>
      <c r="Z14" s="33"/>
      <c r="AA14" s="33"/>
      <c r="AB14" s="33"/>
      <c r="AC14" s="33"/>
      <c r="AD14" s="33"/>
      <c r="AE14" s="33"/>
    </row>
    <row r="15" spans="1:46" s="2" customFormat="1" ht="18" customHeight="1">
      <c r="A15" s="33"/>
      <c r="B15" s="34"/>
      <c r="C15" s="33"/>
      <c r="D15" s="33"/>
      <c r="E15" s="26" t="str">
        <f>IF('Rekapitulace stavby'!E11="","",'Rekapitulace stavby'!E11)</f>
        <v xml:space="preserve"> </v>
      </c>
      <c r="F15" s="33"/>
      <c r="G15" s="33"/>
      <c r="H15" s="33"/>
      <c r="I15" s="28" t="s">
        <v>26</v>
      </c>
      <c r="J15" s="26" t="str">
        <f>IF('Rekapitulace stavby'!AN11="","",'Rekapitulace stavby'!AN11)</f>
        <v/>
      </c>
      <c r="K15" s="33"/>
      <c r="L15" s="43"/>
      <c r="S15" s="33"/>
      <c r="T15" s="33"/>
      <c r="U15" s="33"/>
      <c r="V15" s="33"/>
      <c r="W15" s="33"/>
      <c r="X15" s="33"/>
      <c r="Y15" s="33"/>
      <c r="Z15" s="33"/>
      <c r="AA15" s="33"/>
      <c r="AB15" s="33"/>
      <c r="AC15" s="33"/>
      <c r="AD15" s="33"/>
      <c r="AE15" s="33"/>
    </row>
    <row r="16" spans="1:46" s="2" customFormat="1" ht="6.95" customHeight="1">
      <c r="A16" s="33"/>
      <c r="B16" s="34"/>
      <c r="C16" s="33"/>
      <c r="D16" s="33"/>
      <c r="E16" s="33"/>
      <c r="F16" s="33"/>
      <c r="G16" s="33"/>
      <c r="H16" s="33"/>
      <c r="I16" s="33"/>
      <c r="J16" s="33"/>
      <c r="K16" s="33"/>
      <c r="L16" s="43"/>
      <c r="S16" s="33"/>
      <c r="T16" s="33"/>
      <c r="U16" s="33"/>
      <c r="V16" s="33"/>
      <c r="W16" s="33"/>
      <c r="X16" s="33"/>
      <c r="Y16" s="33"/>
      <c r="Z16" s="33"/>
      <c r="AA16" s="33"/>
      <c r="AB16" s="33"/>
      <c r="AC16" s="33"/>
      <c r="AD16" s="33"/>
      <c r="AE16" s="33"/>
    </row>
    <row r="17" spans="1:31" s="2" customFormat="1" ht="12" customHeight="1">
      <c r="A17" s="33"/>
      <c r="B17" s="34"/>
      <c r="C17" s="33"/>
      <c r="D17" s="28" t="s">
        <v>27</v>
      </c>
      <c r="E17" s="33"/>
      <c r="F17" s="33"/>
      <c r="G17" s="33"/>
      <c r="H17" s="33"/>
      <c r="I17" s="28" t="s">
        <v>25</v>
      </c>
      <c r="J17" s="29" t="str">
        <f>'Rekapitulace stavby'!AN13</f>
        <v>Vyplň údaj</v>
      </c>
      <c r="K17" s="33"/>
      <c r="L17" s="43"/>
      <c r="S17" s="33"/>
      <c r="T17" s="33"/>
      <c r="U17" s="33"/>
      <c r="V17" s="33"/>
      <c r="W17" s="33"/>
      <c r="X17" s="33"/>
      <c r="Y17" s="33"/>
      <c r="Z17" s="33"/>
      <c r="AA17" s="33"/>
      <c r="AB17" s="33"/>
      <c r="AC17" s="33"/>
      <c r="AD17" s="33"/>
      <c r="AE17" s="33"/>
    </row>
    <row r="18" spans="1:31" s="2" customFormat="1" ht="18" customHeight="1">
      <c r="A18" s="33"/>
      <c r="B18" s="34"/>
      <c r="C18" s="33"/>
      <c r="D18" s="33"/>
      <c r="E18" s="264" t="str">
        <f>'Rekapitulace stavby'!E14</f>
        <v>Vyplň údaj</v>
      </c>
      <c r="F18" s="232"/>
      <c r="G18" s="232"/>
      <c r="H18" s="232"/>
      <c r="I18" s="28" t="s">
        <v>26</v>
      </c>
      <c r="J18" s="29" t="str">
        <f>'Rekapitulace stavby'!AN14</f>
        <v>Vyplň údaj</v>
      </c>
      <c r="K18" s="33"/>
      <c r="L18" s="43"/>
      <c r="S18" s="33"/>
      <c r="T18" s="33"/>
      <c r="U18" s="33"/>
      <c r="V18" s="33"/>
      <c r="W18" s="33"/>
      <c r="X18" s="33"/>
      <c r="Y18" s="33"/>
      <c r="Z18" s="33"/>
      <c r="AA18" s="33"/>
      <c r="AB18" s="33"/>
      <c r="AC18" s="33"/>
      <c r="AD18" s="33"/>
      <c r="AE18" s="33"/>
    </row>
    <row r="19" spans="1:31" s="2" customFormat="1" ht="6.95" customHeight="1">
      <c r="A19" s="33"/>
      <c r="B19" s="34"/>
      <c r="C19" s="33"/>
      <c r="D19" s="33"/>
      <c r="E19" s="33"/>
      <c r="F19" s="33"/>
      <c r="G19" s="33"/>
      <c r="H19" s="33"/>
      <c r="I19" s="33"/>
      <c r="J19" s="33"/>
      <c r="K19" s="33"/>
      <c r="L19" s="43"/>
      <c r="S19" s="33"/>
      <c r="T19" s="33"/>
      <c r="U19" s="33"/>
      <c r="V19" s="33"/>
      <c r="W19" s="33"/>
      <c r="X19" s="33"/>
      <c r="Y19" s="33"/>
      <c r="Z19" s="33"/>
      <c r="AA19" s="33"/>
      <c r="AB19" s="33"/>
      <c r="AC19" s="33"/>
      <c r="AD19" s="33"/>
      <c r="AE19" s="33"/>
    </row>
    <row r="20" spans="1:31" s="2" customFormat="1" ht="12" customHeight="1">
      <c r="A20" s="33"/>
      <c r="B20" s="34"/>
      <c r="C20" s="33"/>
      <c r="D20" s="28" t="s">
        <v>29</v>
      </c>
      <c r="E20" s="33"/>
      <c r="F20" s="33"/>
      <c r="G20" s="33"/>
      <c r="H20" s="33"/>
      <c r="I20" s="28" t="s">
        <v>25</v>
      </c>
      <c r="J20" s="26" t="str">
        <f>IF('Rekapitulace stavby'!AN16="","",'Rekapitulace stavby'!AN16)</f>
        <v/>
      </c>
      <c r="K20" s="33"/>
      <c r="L20" s="43"/>
      <c r="S20" s="33"/>
      <c r="T20" s="33"/>
      <c r="U20" s="33"/>
      <c r="V20" s="33"/>
      <c r="W20" s="33"/>
      <c r="X20" s="33"/>
      <c r="Y20" s="33"/>
      <c r="Z20" s="33"/>
      <c r="AA20" s="33"/>
      <c r="AB20" s="33"/>
      <c r="AC20" s="33"/>
      <c r="AD20" s="33"/>
      <c r="AE20" s="33"/>
    </row>
    <row r="21" spans="1:31" s="2" customFormat="1" ht="18" customHeight="1">
      <c r="A21" s="33"/>
      <c r="B21" s="34"/>
      <c r="C21" s="33"/>
      <c r="D21" s="33"/>
      <c r="E21" s="26" t="str">
        <f>IF('Rekapitulace stavby'!E17="","",'Rekapitulace stavby'!E17)</f>
        <v xml:space="preserve"> </v>
      </c>
      <c r="F21" s="33"/>
      <c r="G21" s="33"/>
      <c r="H21" s="33"/>
      <c r="I21" s="28" t="s">
        <v>26</v>
      </c>
      <c r="J21" s="26" t="str">
        <f>IF('Rekapitulace stavby'!AN17="","",'Rekapitulace stavby'!AN17)</f>
        <v/>
      </c>
      <c r="K21" s="33"/>
      <c r="L21" s="43"/>
      <c r="S21" s="33"/>
      <c r="T21" s="33"/>
      <c r="U21" s="33"/>
      <c r="V21" s="33"/>
      <c r="W21" s="33"/>
      <c r="X21" s="33"/>
      <c r="Y21" s="33"/>
      <c r="Z21" s="33"/>
      <c r="AA21" s="33"/>
      <c r="AB21" s="33"/>
      <c r="AC21" s="33"/>
      <c r="AD21" s="33"/>
      <c r="AE21" s="33"/>
    </row>
    <row r="22" spans="1:31" s="2" customFormat="1" ht="6.95" customHeight="1">
      <c r="A22" s="33"/>
      <c r="B22" s="34"/>
      <c r="C22" s="33"/>
      <c r="D22" s="33"/>
      <c r="E22" s="33"/>
      <c r="F22" s="33"/>
      <c r="G22" s="33"/>
      <c r="H22" s="33"/>
      <c r="I22" s="33"/>
      <c r="J22" s="33"/>
      <c r="K22" s="33"/>
      <c r="L22" s="43"/>
      <c r="S22" s="33"/>
      <c r="T22" s="33"/>
      <c r="U22" s="33"/>
      <c r="V22" s="33"/>
      <c r="W22" s="33"/>
      <c r="X22" s="33"/>
      <c r="Y22" s="33"/>
      <c r="Z22" s="33"/>
      <c r="AA22" s="33"/>
      <c r="AB22" s="33"/>
      <c r="AC22" s="33"/>
      <c r="AD22" s="33"/>
      <c r="AE22" s="33"/>
    </row>
    <row r="23" spans="1:31" s="2" customFormat="1" ht="12" customHeight="1">
      <c r="A23" s="33"/>
      <c r="B23" s="34"/>
      <c r="C23" s="33"/>
      <c r="D23" s="28" t="s">
        <v>31</v>
      </c>
      <c r="E23" s="33"/>
      <c r="F23" s="33"/>
      <c r="G23" s="33"/>
      <c r="H23" s="33"/>
      <c r="I23" s="28" t="s">
        <v>25</v>
      </c>
      <c r="J23" s="26" t="str">
        <f>IF('Rekapitulace stavby'!AN19="","",'Rekapitulace stavby'!AN19)</f>
        <v/>
      </c>
      <c r="K23" s="33"/>
      <c r="L23" s="43"/>
      <c r="S23" s="33"/>
      <c r="T23" s="33"/>
      <c r="U23" s="33"/>
      <c r="V23" s="33"/>
      <c r="W23" s="33"/>
      <c r="X23" s="33"/>
      <c r="Y23" s="33"/>
      <c r="Z23" s="33"/>
      <c r="AA23" s="33"/>
      <c r="AB23" s="33"/>
      <c r="AC23" s="33"/>
      <c r="AD23" s="33"/>
      <c r="AE23" s="33"/>
    </row>
    <row r="24" spans="1:31" s="2" customFormat="1" ht="18" customHeight="1">
      <c r="A24" s="33"/>
      <c r="B24" s="34"/>
      <c r="C24" s="33"/>
      <c r="D24" s="33"/>
      <c r="E24" s="26" t="str">
        <f>IF('Rekapitulace stavby'!E20="","",'Rekapitulace stavby'!E20)</f>
        <v xml:space="preserve"> </v>
      </c>
      <c r="F24" s="33"/>
      <c r="G24" s="33"/>
      <c r="H24" s="33"/>
      <c r="I24" s="28" t="s">
        <v>26</v>
      </c>
      <c r="J24" s="26" t="str">
        <f>IF('Rekapitulace stavby'!AN20="","",'Rekapitulace stavby'!AN20)</f>
        <v/>
      </c>
      <c r="K24" s="33"/>
      <c r="L24" s="43"/>
      <c r="S24" s="33"/>
      <c r="T24" s="33"/>
      <c r="U24" s="33"/>
      <c r="V24" s="33"/>
      <c r="W24" s="33"/>
      <c r="X24" s="33"/>
      <c r="Y24" s="33"/>
      <c r="Z24" s="33"/>
      <c r="AA24" s="33"/>
      <c r="AB24" s="33"/>
      <c r="AC24" s="33"/>
      <c r="AD24" s="33"/>
      <c r="AE24" s="33"/>
    </row>
    <row r="25" spans="1:31" s="2" customFormat="1" ht="6.95" customHeight="1">
      <c r="A25" s="33"/>
      <c r="B25" s="34"/>
      <c r="C25" s="33"/>
      <c r="D25" s="33"/>
      <c r="E25" s="33"/>
      <c r="F25" s="33"/>
      <c r="G25" s="33"/>
      <c r="H25" s="33"/>
      <c r="I25" s="33"/>
      <c r="J25" s="33"/>
      <c r="K25" s="33"/>
      <c r="L25" s="43"/>
      <c r="S25" s="33"/>
      <c r="T25" s="33"/>
      <c r="U25" s="33"/>
      <c r="V25" s="33"/>
      <c r="W25" s="33"/>
      <c r="X25" s="33"/>
      <c r="Y25" s="33"/>
      <c r="Z25" s="33"/>
      <c r="AA25" s="33"/>
      <c r="AB25" s="33"/>
      <c r="AC25" s="33"/>
      <c r="AD25" s="33"/>
      <c r="AE25" s="33"/>
    </row>
    <row r="26" spans="1:31" s="2" customFormat="1" ht="12" customHeight="1">
      <c r="A26" s="33"/>
      <c r="B26" s="34"/>
      <c r="C26" s="33"/>
      <c r="D26" s="28" t="s">
        <v>32</v>
      </c>
      <c r="E26" s="33"/>
      <c r="F26" s="33"/>
      <c r="G26" s="33"/>
      <c r="H26" s="33"/>
      <c r="I26" s="33"/>
      <c r="J26" s="33"/>
      <c r="K26" s="33"/>
      <c r="L26" s="43"/>
      <c r="S26" s="33"/>
      <c r="T26" s="33"/>
      <c r="U26" s="33"/>
      <c r="V26" s="33"/>
      <c r="W26" s="33"/>
      <c r="X26" s="33"/>
      <c r="Y26" s="33"/>
      <c r="Z26" s="33"/>
      <c r="AA26" s="33"/>
      <c r="AB26" s="33"/>
      <c r="AC26" s="33"/>
      <c r="AD26" s="33"/>
      <c r="AE26" s="33"/>
    </row>
    <row r="27" spans="1:31" s="8" customFormat="1" ht="16.5" customHeight="1">
      <c r="A27" s="95"/>
      <c r="B27" s="96"/>
      <c r="C27" s="95"/>
      <c r="D27" s="95"/>
      <c r="E27" s="237" t="s">
        <v>1</v>
      </c>
      <c r="F27" s="237"/>
      <c r="G27" s="237"/>
      <c r="H27" s="237"/>
      <c r="I27" s="95"/>
      <c r="J27" s="95"/>
      <c r="K27" s="95"/>
      <c r="L27" s="97"/>
      <c r="S27" s="95"/>
      <c r="T27" s="95"/>
      <c r="U27" s="95"/>
      <c r="V27" s="95"/>
      <c r="W27" s="95"/>
      <c r="X27" s="95"/>
      <c r="Y27" s="95"/>
      <c r="Z27" s="95"/>
      <c r="AA27" s="95"/>
      <c r="AB27" s="95"/>
      <c r="AC27" s="95"/>
      <c r="AD27" s="95"/>
      <c r="AE27" s="95"/>
    </row>
    <row r="28" spans="1:31" s="2" customFormat="1" ht="6.95" customHeight="1">
      <c r="A28" s="33"/>
      <c r="B28" s="34"/>
      <c r="C28" s="33"/>
      <c r="D28" s="33"/>
      <c r="E28" s="33"/>
      <c r="F28" s="33"/>
      <c r="G28" s="33"/>
      <c r="H28" s="33"/>
      <c r="I28" s="33"/>
      <c r="J28" s="33"/>
      <c r="K28" s="33"/>
      <c r="L28" s="43"/>
      <c r="S28" s="33"/>
      <c r="T28" s="33"/>
      <c r="U28" s="33"/>
      <c r="V28" s="33"/>
      <c r="W28" s="33"/>
      <c r="X28" s="33"/>
      <c r="Y28" s="33"/>
      <c r="Z28" s="33"/>
      <c r="AA28" s="33"/>
      <c r="AB28" s="33"/>
      <c r="AC28" s="33"/>
      <c r="AD28" s="33"/>
      <c r="AE28" s="33"/>
    </row>
    <row r="29" spans="1:31" s="2" customFormat="1" ht="6.95" customHeight="1">
      <c r="A29" s="33"/>
      <c r="B29" s="34"/>
      <c r="C29" s="33"/>
      <c r="D29" s="67"/>
      <c r="E29" s="67"/>
      <c r="F29" s="67"/>
      <c r="G29" s="67"/>
      <c r="H29" s="67"/>
      <c r="I29" s="67"/>
      <c r="J29" s="67"/>
      <c r="K29" s="67"/>
      <c r="L29" s="43"/>
      <c r="S29" s="33"/>
      <c r="T29" s="33"/>
      <c r="U29" s="33"/>
      <c r="V29" s="33"/>
      <c r="W29" s="33"/>
      <c r="X29" s="33"/>
      <c r="Y29" s="33"/>
      <c r="Z29" s="33"/>
      <c r="AA29" s="33"/>
      <c r="AB29" s="33"/>
      <c r="AC29" s="33"/>
      <c r="AD29" s="33"/>
      <c r="AE29" s="33"/>
    </row>
    <row r="30" spans="1:31" s="2" customFormat="1" ht="25.35" customHeight="1">
      <c r="A30" s="33"/>
      <c r="B30" s="34"/>
      <c r="C30" s="33"/>
      <c r="D30" s="98" t="s">
        <v>33</v>
      </c>
      <c r="E30" s="33"/>
      <c r="F30" s="33"/>
      <c r="G30" s="33"/>
      <c r="H30" s="33"/>
      <c r="I30" s="33"/>
      <c r="J30" s="72">
        <f>ROUND(J123, 2)</f>
        <v>0</v>
      </c>
      <c r="K30" s="33"/>
      <c r="L30" s="43"/>
      <c r="S30" s="33"/>
      <c r="T30" s="33"/>
      <c r="U30" s="33"/>
      <c r="V30" s="33"/>
      <c r="W30" s="33"/>
      <c r="X30" s="33"/>
      <c r="Y30" s="33"/>
      <c r="Z30" s="33"/>
      <c r="AA30" s="33"/>
      <c r="AB30" s="33"/>
      <c r="AC30" s="33"/>
      <c r="AD30" s="33"/>
      <c r="AE30" s="33"/>
    </row>
    <row r="31" spans="1:31" s="2" customFormat="1" ht="6.95" customHeight="1">
      <c r="A31" s="33"/>
      <c r="B31" s="34"/>
      <c r="C31" s="33"/>
      <c r="D31" s="67"/>
      <c r="E31" s="67"/>
      <c r="F31" s="67"/>
      <c r="G31" s="67"/>
      <c r="H31" s="67"/>
      <c r="I31" s="67"/>
      <c r="J31" s="67"/>
      <c r="K31" s="67"/>
      <c r="L31" s="43"/>
      <c r="S31" s="33"/>
      <c r="T31" s="33"/>
      <c r="U31" s="33"/>
      <c r="V31" s="33"/>
      <c r="W31" s="33"/>
      <c r="X31" s="33"/>
      <c r="Y31" s="33"/>
      <c r="Z31" s="33"/>
      <c r="AA31" s="33"/>
      <c r="AB31" s="33"/>
      <c r="AC31" s="33"/>
      <c r="AD31" s="33"/>
      <c r="AE31" s="33"/>
    </row>
    <row r="32" spans="1:31" s="2" customFormat="1" ht="14.45" customHeight="1">
      <c r="A32" s="33"/>
      <c r="B32" s="34"/>
      <c r="C32" s="33"/>
      <c r="D32" s="33"/>
      <c r="E32" s="33"/>
      <c r="F32" s="37" t="s">
        <v>35</v>
      </c>
      <c r="G32" s="33"/>
      <c r="H32" s="33"/>
      <c r="I32" s="37" t="s">
        <v>34</v>
      </c>
      <c r="J32" s="37" t="s">
        <v>36</v>
      </c>
      <c r="K32" s="33"/>
      <c r="L32" s="43"/>
      <c r="S32" s="33"/>
      <c r="T32" s="33"/>
      <c r="U32" s="33"/>
      <c r="V32" s="33"/>
      <c r="W32" s="33"/>
      <c r="X32" s="33"/>
      <c r="Y32" s="33"/>
      <c r="Z32" s="33"/>
      <c r="AA32" s="33"/>
      <c r="AB32" s="33"/>
      <c r="AC32" s="33"/>
      <c r="AD32" s="33"/>
      <c r="AE32" s="33"/>
    </row>
    <row r="33" spans="1:31" s="2" customFormat="1" ht="14.45" customHeight="1">
      <c r="A33" s="33"/>
      <c r="B33" s="34"/>
      <c r="C33" s="33"/>
      <c r="D33" s="99" t="s">
        <v>37</v>
      </c>
      <c r="E33" s="28" t="s">
        <v>38</v>
      </c>
      <c r="F33" s="100">
        <f>ROUND((SUM(BE123:BE402)),  2)</f>
        <v>0</v>
      </c>
      <c r="G33" s="33"/>
      <c r="H33" s="33"/>
      <c r="I33" s="101">
        <v>0.21</v>
      </c>
      <c r="J33" s="100">
        <f>ROUND(((SUM(BE123:BE402))*I33),  2)</f>
        <v>0</v>
      </c>
      <c r="K33" s="33"/>
      <c r="L33" s="43"/>
      <c r="S33" s="33"/>
      <c r="T33" s="33"/>
      <c r="U33" s="33"/>
      <c r="V33" s="33"/>
      <c r="W33" s="33"/>
      <c r="X33" s="33"/>
      <c r="Y33" s="33"/>
      <c r="Z33" s="33"/>
      <c r="AA33" s="33"/>
      <c r="AB33" s="33"/>
      <c r="AC33" s="33"/>
      <c r="AD33" s="33"/>
      <c r="AE33" s="33"/>
    </row>
    <row r="34" spans="1:31" s="2" customFormat="1" ht="14.45" customHeight="1">
      <c r="A34" s="33"/>
      <c r="B34" s="34"/>
      <c r="C34" s="33"/>
      <c r="D34" s="33"/>
      <c r="E34" s="28" t="s">
        <v>39</v>
      </c>
      <c r="F34" s="100">
        <f>ROUND((SUM(BF123:BF402)),  2)</f>
        <v>0</v>
      </c>
      <c r="G34" s="33"/>
      <c r="H34" s="33"/>
      <c r="I34" s="101">
        <v>0.15</v>
      </c>
      <c r="J34" s="100">
        <f>ROUND(((SUM(BF123:BF402))*I34),  2)</f>
        <v>0</v>
      </c>
      <c r="K34" s="33"/>
      <c r="L34" s="43"/>
      <c r="S34" s="33"/>
      <c r="T34" s="33"/>
      <c r="U34" s="33"/>
      <c r="V34" s="33"/>
      <c r="W34" s="33"/>
      <c r="X34" s="33"/>
      <c r="Y34" s="33"/>
      <c r="Z34" s="33"/>
      <c r="AA34" s="33"/>
      <c r="AB34" s="33"/>
      <c r="AC34" s="33"/>
      <c r="AD34" s="33"/>
      <c r="AE34" s="33"/>
    </row>
    <row r="35" spans="1:31" s="2" customFormat="1" ht="14.45" hidden="1" customHeight="1">
      <c r="A35" s="33"/>
      <c r="B35" s="34"/>
      <c r="C35" s="33"/>
      <c r="D35" s="33"/>
      <c r="E35" s="28" t="s">
        <v>40</v>
      </c>
      <c r="F35" s="100">
        <f>ROUND((SUM(BG123:BG402)),  2)</f>
        <v>0</v>
      </c>
      <c r="G35" s="33"/>
      <c r="H35" s="33"/>
      <c r="I35" s="101">
        <v>0.21</v>
      </c>
      <c r="J35" s="100">
        <f>0</f>
        <v>0</v>
      </c>
      <c r="K35" s="33"/>
      <c r="L35" s="43"/>
      <c r="S35" s="33"/>
      <c r="T35" s="33"/>
      <c r="U35" s="33"/>
      <c r="V35" s="33"/>
      <c r="W35" s="33"/>
      <c r="X35" s="33"/>
      <c r="Y35" s="33"/>
      <c r="Z35" s="33"/>
      <c r="AA35" s="33"/>
      <c r="AB35" s="33"/>
      <c r="AC35" s="33"/>
      <c r="AD35" s="33"/>
      <c r="AE35" s="33"/>
    </row>
    <row r="36" spans="1:31" s="2" customFormat="1" ht="14.45" hidden="1" customHeight="1">
      <c r="A36" s="33"/>
      <c r="B36" s="34"/>
      <c r="C36" s="33"/>
      <c r="D36" s="33"/>
      <c r="E36" s="28" t="s">
        <v>41</v>
      </c>
      <c r="F36" s="100">
        <f>ROUND((SUM(BH123:BH402)),  2)</f>
        <v>0</v>
      </c>
      <c r="G36" s="33"/>
      <c r="H36" s="33"/>
      <c r="I36" s="101">
        <v>0.15</v>
      </c>
      <c r="J36" s="100">
        <f>0</f>
        <v>0</v>
      </c>
      <c r="K36" s="33"/>
      <c r="L36" s="43"/>
      <c r="S36" s="33"/>
      <c r="T36" s="33"/>
      <c r="U36" s="33"/>
      <c r="V36" s="33"/>
      <c r="W36" s="33"/>
      <c r="X36" s="33"/>
      <c r="Y36" s="33"/>
      <c r="Z36" s="33"/>
      <c r="AA36" s="33"/>
      <c r="AB36" s="33"/>
      <c r="AC36" s="33"/>
      <c r="AD36" s="33"/>
      <c r="AE36" s="33"/>
    </row>
    <row r="37" spans="1:31" s="2" customFormat="1" ht="14.45" hidden="1" customHeight="1">
      <c r="A37" s="33"/>
      <c r="B37" s="34"/>
      <c r="C37" s="33"/>
      <c r="D37" s="33"/>
      <c r="E37" s="28" t="s">
        <v>42</v>
      </c>
      <c r="F37" s="100">
        <f>ROUND((SUM(BI123:BI402)),  2)</f>
        <v>0</v>
      </c>
      <c r="G37" s="33"/>
      <c r="H37" s="33"/>
      <c r="I37" s="101">
        <v>0</v>
      </c>
      <c r="J37" s="100">
        <f>0</f>
        <v>0</v>
      </c>
      <c r="K37" s="33"/>
      <c r="L37" s="43"/>
      <c r="S37" s="33"/>
      <c r="T37" s="33"/>
      <c r="U37" s="33"/>
      <c r="V37" s="33"/>
      <c r="W37" s="33"/>
      <c r="X37" s="33"/>
      <c r="Y37" s="33"/>
      <c r="Z37" s="33"/>
      <c r="AA37" s="33"/>
      <c r="AB37" s="33"/>
      <c r="AC37" s="33"/>
      <c r="AD37" s="33"/>
      <c r="AE37" s="33"/>
    </row>
    <row r="38" spans="1:31" s="2" customFormat="1" ht="6.95" customHeight="1">
      <c r="A38" s="33"/>
      <c r="B38" s="34"/>
      <c r="C38" s="33"/>
      <c r="D38" s="33"/>
      <c r="E38" s="33"/>
      <c r="F38" s="33"/>
      <c r="G38" s="33"/>
      <c r="H38" s="33"/>
      <c r="I38" s="33"/>
      <c r="J38" s="33"/>
      <c r="K38" s="33"/>
      <c r="L38" s="43"/>
      <c r="S38" s="33"/>
      <c r="T38" s="33"/>
      <c r="U38" s="33"/>
      <c r="V38" s="33"/>
      <c r="W38" s="33"/>
      <c r="X38" s="33"/>
      <c r="Y38" s="33"/>
      <c r="Z38" s="33"/>
      <c r="AA38" s="33"/>
      <c r="AB38" s="33"/>
      <c r="AC38" s="33"/>
      <c r="AD38" s="33"/>
      <c r="AE38" s="33"/>
    </row>
    <row r="39" spans="1:31" s="2" customFormat="1" ht="25.35" customHeight="1">
      <c r="A39" s="33"/>
      <c r="B39" s="34"/>
      <c r="C39" s="102"/>
      <c r="D39" s="103" t="s">
        <v>43</v>
      </c>
      <c r="E39" s="61"/>
      <c r="F39" s="61"/>
      <c r="G39" s="104" t="s">
        <v>44</v>
      </c>
      <c r="H39" s="105" t="s">
        <v>45</v>
      </c>
      <c r="I39" s="61"/>
      <c r="J39" s="106">
        <f>SUM(J30:J37)</f>
        <v>0</v>
      </c>
      <c r="K39" s="107"/>
      <c r="L39" s="43"/>
      <c r="S39" s="33"/>
      <c r="T39" s="33"/>
      <c r="U39" s="33"/>
      <c r="V39" s="33"/>
      <c r="W39" s="33"/>
      <c r="X39" s="33"/>
      <c r="Y39" s="33"/>
      <c r="Z39" s="33"/>
      <c r="AA39" s="33"/>
      <c r="AB39" s="33"/>
      <c r="AC39" s="33"/>
      <c r="AD39" s="33"/>
      <c r="AE39" s="33"/>
    </row>
    <row r="40" spans="1:31" s="2" customFormat="1" ht="14.45" customHeight="1">
      <c r="A40" s="33"/>
      <c r="B40" s="34"/>
      <c r="C40" s="33"/>
      <c r="D40" s="33"/>
      <c r="E40" s="33"/>
      <c r="F40" s="33"/>
      <c r="G40" s="33"/>
      <c r="H40" s="33"/>
      <c r="I40" s="33"/>
      <c r="J40" s="33"/>
      <c r="K40" s="33"/>
      <c r="L40" s="43"/>
      <c r="S40" s="33"/>
      <c r="T40" s="33"/>
      <c r="U40" s="33"/>
      <c r="V40" s="33"/>
      <c r="W40" s="33"/>
      <c r="X40" s="33"/>
      <c r="Y40" s="33"/>
      <c r="Z40" s="33"/>
      <c r="AA40" s="33"/>
      <c r="AB40" s="33"/>
      <c r="AC40" s="33"/>
      <c r="AD40" s="33"/>
      <c r="AE40" s="33"/>
    </row>
    <row r="41" spans="1:31" s="1" customFormat="1" ht="14.45" customHeight="1">
      <c r="B41" s="21"/>
      <c r="L41" s="21"/>
    </row>
    <row r="42" spans="1:31" s="1" customFormat="1" ht="14.45" customHeight="1">
      <c r="B42" s="21"/>
      <c r="L42" s="21"/>
    </row>
    <row r="43" spans="1:31" s="1" customFormat="1" ht="14.45" customHeight="1">
      <c r="B43" s="21"/>
      <c r="L43" s="21"/>
    </row>
    <row r="44" spans="1:31" s="1" customFormat="1" ht="14.45" customHeight="1">
      <c r="B44" s="21"/>
      <c r="L44" s="21"/>
    </row>
    <row r="45" spans="1:31" s="1" customFormat="1" ht="14.45" customHeight="1">
      <c r="B45" s="21"/>
      <c r="L45" s="21"/>
    </row>
    <row r="46" spans="1:31" s="1" customFormat="1" ht="14.45" customHeight="1">
      <c r="B46" s="21"/>
      <c r="L46" s="21"/>
    </row>
    <row r="47" spans="1:31" s="1" customFormat="1" ht="14.45" customHeight="1">
      <c r="B47" s="21"/>
      <c r="L47" s="21"/>
    </row>
    <row r="48" spans="1:31" s="1" customFormat="1" ht="14.45" customHeight="1">
      <c r="B48" s="21"/>
      <c r="L48" s="21"/>
    </row>
    <row r="49" spans="1:31" s="1" customFormat="1" ht="14.45" customHeight="1">
      <c r="B49" s="21"/>
      <c r="L49" s="21"/>
    </row>
    <row r="50" spans="1:31" s="2" customFormat="1" ht="14.45" customHeight="1">
      <c r="B50" s="43"/>
      <c r="D50" s="44" t="s">
        <v>46</v>
      </c>
      <c r="E50" s="45"/>
      <c r="F50" s="45"/>
      <c r="G50" s="44" t="s">
        <v>47</v>
      </c>
      <c r="H50" s="45"/>
      <c r="I50" s="45"/>
      <c r="J50" s="45"/>
      <c r="K50" s="45"/>
      <c r="L50" s="43"/>
    </row>
    <row r="51" spans="1:31" ht="11.25">
      <c r="B51" s="21"/>
      <c r="L51" s="21"/>
    </row>
    <row r="52" spans="1:31" ht="11.25">
      <c r="B52" s="21"/>
      <c r="L52" s="21"/>
    </row>
    <row r="53" spans="1:31" ht="11.25">
      <c r="B53" s="21"/>
      <c r="L53" s="21"/>
    </row>
    <row r="54" spans="1:31" ht="11.25">
      <c r="B54" s="21"/>
      <c r="L54" s="21"/>
    </row>
    <row r="55" spans="1:31" ht="11.25">
      <c r="B55" s="21"/>
      <c r="L55" s="21"/>
    </row>
    <row r="56" spans="1:31" ht="11.25">
      <c r="B56" s="21"/>
      <c r="L56" s="21"/>
    </row>
    <row r="57" spans="1:31" ht="11.25">
      <c r="B57" s="21"/>
      <c r="L57" s="21"/>
    </row>
    <row r="58" spans="1:31" ht="11.25">
      <c r="B58" s="21"/>
      <c r="L58" s="21"/>
    </row>
    <row r="59" spans="1:31" ht="11.25">
      <c r="B59" s="21"/>
      <c r="L59" s="21"/>
    </row>
    <row r="60" spans="1:31" ht="11.25">
      <c r="B60" s="21"/>
      <c r="L60" s="21"/>
    </row>
    <row r="61" spans="1:31" s="2" customFormat="1" ht="12.75">
      <c r="A61" s="33"/>
      <c r="B61" s="34"/>
      <c r="C61" s="33"/>
      <c r="D61" s="46" t="s">
        <v>48</v>
      </c>
      <c r="E61" s="36"/>
      <c r="F61" s="108" t="s">
        <v>49</v>
      </c>
      <c r="G61" s="46" t="s">
        <v>48</v>
      </c>
      <c r="H61" s="36"/>
      <c r="I61" s="36"/>
      <c r="J61" s="109" t="s">
        <v>49</v>
      </c>
      <c r="K61" s="36"/>
      <c r="L61" s="43"/>
      <c r="S61" s="33"/>
      <c r="T61" s="33"/>
      <c r="U61" s="33"/>
      <c r="V61" s="33"/>
      <c r="W61" s="33"/>
      <c r="X61" s="33"/>
      <c r="Y61" s="33"/>
      <c r="Z61" s="33"/>
      <c r="AA61" s="33"/>
      <c r="AB61" s="33"/>
      <c r="AC61" s="33"/>
      <c r="AD61" s="33"/>
      <c r="AE61" s="33"/>
    </row>
    <row r="62" spans="1:31" ht="11.25">
      <c r="B62" s="21"/>
      <c r="L62" s="21"/>
    </row>
    <row r="63" spans="1:31" ht="11.25">
      <c r="B63" s="21"/>
      <c r="L63" s="21"/>
    </row>
    <row r="64" spans="1:31" ht="11.25">
      <c r="B64" s="21"/>
      <c r="L64" s="21"/>
    </row>
    <row r="65" spans="1:31" s="2" customFormat="1" ht="12.75">
      <c r="A65" s="33"/>
      <c r="B65" s="34"/>
      <c r="C65" s="33"/>
      <c r="D65" s="44" t="s">
        <v>50</v>
      </c>
      <c r="E65" s="47"/>
      <c r="F65" s="47"/>
      <c r="G65" s="44" t="s">
        <v>51</v>
      </c>
      <c r="H65" s="47"/>
      <c r="I65" s="47"/>
      <c r="J65" s="47"/>
      <c r="K65" s="47"/>
      <c r="L65" s="43"/>
      <c r="S65" s="33"/>
      <c r="T65" s="33"/>
      <c r="U65" s="33"/>
      <c r="V65" s="33"/>
      <c r="W65" s="33"/>
      <c r="X65" s="33"/>
      <c r="Y65" s="33"/>
      <c r="Z65" s="33"/>
      <c r="AA65" s="33"/>
      <c r="AB65" s="33"/>
      <c r="AC65" s="33"/>
      <c r="AD65" s="33"/>
      <c r="AE65" s="33"/>
    </row>
    <row r="66" spans="1:31" ht="11.25">
      <c r="B66" s="21"/>
      <c r="L66" s="21"/>
    </row>
    <row r="67" spans="1:31" ht="11.25">
      <c r="B67" s="21"/>
      <c r="L67" s="21"/>
    </row>
    <row r="68" spans="1:31" ht="11.25">
      <c r="B68" s="21"/>
      <c r="L68" s="21"/>
    </row>
    <row r="69" spans="1:31" ht="11.25">
      <c r="B69" s="21"/>
      <c r="L69" s="21"/>
    </row>
    <row r="70" spans="1:31" ht="11.25">
      <c r="B70" s="21"/>
      <c r="L70" s="21"/>
    </row>
    <row r="71" spans="1:31" ht="11.25">
      <c r="B71" s="21"/>
      <c r="L71" s="21"/>
    </row>
    <row r="72" spans="1:31" ht="11.25">
      <c r="B72" s="21"/>
      <c r="L72" s="21"/>
    </row>
    <row r="73" spans="1:31" ht="11.25">
      <c r="B73" s="21"/>
      <c r="L73" s="21"/>
    </row>
    <row r="74" spans="1:31" ht="11.25">
      <c r="B74" s="21"/>
      <c r="L74" s="21"/>
    </row>
    <row r="75" spans="1:31" ht="11.25">
      <c r="B75" s="21"/>
      <c r="L75" s="21"/>
    </row>
    <row r="76" spans="1:31" s="2" customFormat="1" ht="12.75">
      <c r="A76" s="33"/>
      <c r="B76" s="34"/>
      <c r="C76" s="33"/>
      <c r="D76" s="46" t="s">
        <v>48</v>
      </c>
      <c r="E76" s="36"/>
      <c r="F76" s="108" t="s">
        <v>49</v>
      </c>
      <c r="G76" s="46" t="s">
        <v>48</v>
      </c>
      <c r="H76" s="36"/>
      <c r="I76" s="36"/>
      <c r="J76" s="109" t="s">
        <v>49</v>
      </c>
      <c r="K76" s="36"/>
      <c r="L76" s="43"/>
      <c r="S76" s="33"/>
      <c r="T76" s="33"/>
      <c r="U76" s="33"/>
      <c r="V76" s="33"/>
      <c r="W76" s="33"/>
      <c r="X76" s="33"/>
      <c r="Y76" s="33"/>
      <c r="Z76" s="33"/>
      <c r="AA76" s="33"/>
      <c r="AB76" s="33"/>
      <c r="AC76" s="33"/>
      <c r="AD76" s="33"/>
      <c r="AE76" s="33"/>
    </row>
    <row r="77" spans="1:31" s="2" customFormat="1" ht="14.45" customHeight="1">
      <c r="A77" s="33"/>
      <c r="B77" s="48"/>
      <c r="C77" s="49"/>
      <c r="D77" s="49"/>
      <c r="E77" s="49"/>
      <c r="F77" s="49"/>
      <c r="G77" s="49"/>
      <c r="H77" s="49"/>
      <c r="I77" s="49"/>
      <c r="J77" s="49"/>
      <c r="K77" s="49"/>
      <c r="L77" s="43"/>
      <c r="S77" s="33"/>
      <c r="T77" s="33"/>
      <c r="U77" s="33"/>
      <c r="V77" s="33"/>
      <c r="W77" s="33"/>
      <c r="X77" s="33"/>
      <c r="Y77" s="33"/>
      <c r="Z77" s="33"/>
      <c r="AA77" s="33"/>
      <c r="AB77" s="33"/>
      <c r="AC77" s="33"/>
      <c r="AD77" s="33"/>
      <c r="AE77" s="33"/>
    </row>
    <row r="81" spans="1:47" s="2" customFormat="1" ht="6.95" hidden="1" customHeight="1">
      <c r="A81" s="33"/>
      <c r="B81" s="50"/>
      <c r="C81" s="51"/>
      <c r="D81" s="51"/>
      <c r="E81" s="51"/>
      <c r="F81" s="51"/>
      <c r="G81" s="51"/>
      <c r="H81" s="51"/>
      <c r="I81" s="51"/>
      <c r="J81" s="51"/>
      <c r="K81" s="51"/>
      <c r="L81" s="43"/>
      <c r="S81" s="33"/>
      <c r="T81" s="33"/>
      <c r="U81" s="33"/>
      <c r="V81" s="33"/>
      <c r="W81" s="33"/>
      <c r="X81" s="33"/>
      <c r="Y81" s="33"/>
      <c r="Z81" s="33"/>
      <c r="AA81" s="33"/>
      <c r="AB81" s="33"/>
      <c r="AC81" s="33"/>
      <c r="AD81" s="33"/>
      <c r="AE81" s="33"/>
    </row>
    <row r="82" spans="1:47" s="2" customFormat="1" ht="24.95" hidden="1" customHeight="1">
      <c r="A82" s="33"/>
      <c r="B82" s="34"/>
      <c r="C82" s="22" t="s">
        <v>112</v>
      </c>
      <c r="D82" s="33"/>
      <c r="E82" s="33"/>
      <c r="F82" s="33"/>
      <c r="G82" s="33"/>
      <c r="H82" s="33"/>
      <c r="I82" s="33"/>
      <c r="J82" s="33"/>
      <c r="K82" s="33"/>
      <c r="L82" s="43"/>
      <c r="S82" s="33"/>
      <c r="T82" s="33"/>
      <c r="U82" s="33"/>
      <c r="V82" s="33"/>
      <c r="W82" s="33"/>
      <c r="X82" s="33"/>
      <c r="Y82" s="33"/>
      <c r="Z82" s="33"/>
      <c r="AA82" s="33"/>
      <c r="AB82" s="33"/>
      <c r="AC82" s="33"/>
      <c r="AD82" s="33"/>
      <c r="AE82" s="33"/>
    </row>
    <row r="83" spans="1:47" s="2" customFormat="1" ht="6.95" hidden="1" customHeight="1">
      <c r="A83" s="33"/>
      <c r="B83" s="34"/>
      <c r="C83" s="33"/>
      <c r="D83" s="33"/>
      <c r="E83" s="33"/>
      <c r="F83" s="33"/>
      <c r="G83" s="33"/>
      <c r="H83" s="33"/>
      <c r="I83" s="33"/>
      <c r="J83" s="33"/>
      <c r="K83" s="33"/>
      <c r="L83" s="43"/>
      <c r="S83" s="33"/>
      <c r="T83" s="33"/>
      <c r="U83" s="33"/>
      <c r="V83" s="33"/>
      <c r="W83" s="33"/>
      <c r="X83" s="33"/>
      <c r="Y83" s="33"/>
      <c r="Z83" s="33"/>
      <c r="AA83" s="33"/>
      <c r="AB83" s="33"/>
      <c r="AC83" s="33"/>
      <c r="AD83" s="33"/>
      <c r="AE83" s="33"/>
    </row>
    <row r="84" spans="1:47" s="2" customFormat="1" ht="12" hidden="1" customHeight="1">
      <c r="A84" s="33"/>
      <c r="B84" s="34"/>
      <c r="C84" s="28" t="s">
        <v>16</v>
      </c>
      <c r="D84" s="33"/>
      <c r="E84" s="33"/>
      <c r="F84" s="33"/>
      <c r="G84" s="33"/>
      <c r="H84" s="33"/>
      <c r="I84" s="33"/>
      <c r="J84" s="33"/>
      <c r="K84" s="33"/>
      <c r="L84" s="43"/>
      <c r="S84" s="33"/>
      <c r="T84" s="33"/>
      <c r="U84" s="33"/>
      <c r="V84" s="33"/>
      <c r="W84" s="33"/>
      <c r="X84" s="33"/>
      <c r="Y84" s="33"/>
      <c r="Z84" s="33"/>
      <c r="AA84" s="33"/>
      <c r="AB84" s="33"/>
      <c r="AC84" s="33"/>
      <c r="AD84" s="33"/>
      <c r="AE84" s="33"/>
    </row>
    <row r="85" spans="1:47" s="2" customFormat="1" ht="16.5" hidden="1" customHeight="1">
      <c r="A85" s="33"/>
      <c r="B85" s="34"/>
      <c r="C85" s="33"/>
      <c r="D85" s="33"/>
      <c r="E85" s="261" t="str">
        <f>E7</f>
        <v>PD - Regenerace sídliště Nádražní II etapa</v>
      </c>
      <c r="F85" s="262"/>
      <c r="G85" s="262"/>
      <c r="H85" s="262"/>
      <c r="I85" s="33"/>
      <c r="J85" s="33"/>
      <c r="K85" s="33"/>
      <c r="L85" s="43"/>
      <c r="S85" s="33"/>
      <c r="T85" s="33"/>
      <c r="U85" s="33"/>
      <c r="V85" s="33"/>
      <c r="W85" s="33"/>
      <c r="X85" s="33"/>
      <c r="Y85" s="33"/>
      <c r="Z85" s="33"/>
      <c r="AA85" s="33"/>
      <c r="AB85" s="33"/>
      <c r="AC85" s="33"/>
      <c r="AD85" s="33"/>
      <c r="AE85" s="33"/>
    </row>
    <row r="86" spans="1:47" s="2" customFormat="1" ht="12" hidden="1" customHeight="1">
      <c r="A86" s="33"/>
      <c r="B86" s="34"/>
      <c r="C86" s="28" t="s">
        <v>110</v>
      </c>
      <c r="D86" s="33"/>
      <c r="E86" s="33"/>
      <c r="F86" s="33"/>
      <c r="G86" s="33"/>
      <c r="H86" s="33"/>
      <c r="I86" s="33"/>
      <c r="J86" s="33"/>
      <c r="K86" s="33"/>
      <c r="L86" s="43"/>
      <c r="S86" s="33"/>
      <c r="T86" s="33"/>
      <c r="U86" s="33"/>
      <c r="V86" s="33"/>
      <c r="W86" s="33"/>
      <c r="X86" s="33"/>
      <c r="Y86" s="33"/>
      <c r="Z86" s="33"/>
      <c r="AA86" s="33"/>
      <c r="AB86" s="33"/>
      <c r="AC86" s="33"/>
      <c r="AD86" s="33"/>
      <c r="AE86" s="33"/>
    </row>
    <row r="87" spans="1:47" s="2" customFormat="1" ht="16.5" hidden="1" customHeight="1">
      <c r="A87" s="33"/>
      <c r="B87" s="34"/>
      <c r="C87" s="33"/>
      <c r="D87" s="33"/>
      <c r="E87" s="226" t="str">
        <f>E9</f>
        <v>část - C - SO - 101 -  komunikace</v>
      </c>
      <c r="F87" s="263"/>
      <c r="G87" s="263"/>
      <c r="H87" s="263"/>
      <c r="I87" s="33"/>
      <c r="J87" s="33"/>
      <c r="K87" s="33"/>
      <c r="L87" s="43"/>
      <c r="S87" s="33"/>
      <c r="T87" s="33"/>
      <c r="U87" s="33"/>
      <c r="V87" s="33"/>
      <c r="W87" s="33"/>
      <c r="X87" s="33"/>
      <c r="Y87" s="33"/>
      <c r="Z87" s="33"/>
      <c r="AA87" s="33"/>
      <c r="AB87" s="33"/>
      <c r="AC87" s="33"/>
      <c r="AD87" s="33"/>
      <c r="AE87" s="33"/>
    </row>
    <row r="88" spans="1:47" s="2" customFormat="1" ht="6.95" hidden="1" customHeight="1">
      <c r="A88" s="33"/>
      <c r="B88" s="34"/>
      <c r="C88" s="33"/>
      <c r="D88" s="33"/>
      <c r="E88" s="33"/>
      <c r="F88" s="33"/>
      <c r="G88" s="33"/>
      <c r="H88" s="33"/>
      <c r="I88" s="33"/>
      <c r="J88" s="33"/>
      <c r="K88" s="33"/>
      <c r="L88" s="43"/>
      <c r="S88" s="33"/>
      <c r="T88" s="33"/>
      <c r="U88" s="33"/>
      <c r="V88" s="33"/>
      <c r="W88" s="33"/>
      <c r="X88" s="33"/>
      <c r="Y88" s="33"/>
      <c r="Z88" s="33"/>
      <c r="AA88" s="33"/>
      <c r="AB88" s="33"/>
      <c r="AC88" s="33"/>
      <c r="AD88" s="33"/>
      <c r="AE88" s="33"/>
    </row>
    <row r="89" spans="1:47" s="2" customFormat="1" ht="12" hidden="1" customHeight="1">
      <c r="A89" s="33"/>
      <c r="B89" s="34"/>
      <c r="C89" s="28" t="s">
        <v>20</v>
      </c>
      <c r="D89" s="33"/>
      <c r="E89" s="33"/>
      <c r="F89" s="26" t="str">
        <f>F12</f>
        <v xml:space="preserve"> </v>
      </c>
      <c r="G89" s="33"/>
      <c r="H89" s="33"/>
      <c r="I89" s="28" t="s">
        <v>22</v>
      </c>
      <c r="J89" s="56" t="str">
        <f>IF(J12="","",J12)</f>
        <v>11. 8. 2022</v>
      </c>
      <c r="K89" s="33"/>
      <c r="L89" s="43"/>
      <c r="S89" s="33"/>
      <c r="T89" s="33"/>
      <c r="U89" s="33"/>
      <c r="V89" s="33"/>
      <c r="W89" s="33"/>
      <c r="X89" s="33"/>
      <c r="Y89" s="33"/>
      <c r="Z89" s="33"/>
      <c r="AA89" s="33"/>
      <c r="AB89" s="33"/>
      <c r="AC89" s="33"/>
      <c r="AD89" s="33"/>
      <c r="AE89" s="33"/>
    </row>
    <row r="90" spans="1:47" s="2" customFormat="1" ht="6.95" hidden="1" customHeight="1">
      <c r="A90" s="33"/>
      <c r="B90" s="34"/>
      <c r="C90" s="33"/>
      <c r="D90" s="33"/>
      <c r="E90" s="33"/>
      <c r="F90" s="33"/>
      <c r="G90" s="33"/>
      <c r="H90" s="33"/>
      <c r="I90" s="33"/>
      <c r="J90" s="33"/>
      <c r="K90" s="33"/>
      <c r="L90" s="43"/>
      <c r="S90" s="33"/>
      <c r="T90" s="33"/>
      <c r="U90" s="33"/>
      <c r="V90" s="33"/>
      <c r="W90" s="33"/>
      <c r="X90" s="33"/>
      <c r="Y90" s="33"/>
      <c r="Z90" s="33"/>
      <c r="AA90" s="33"/>
      <c r="AB90" s="33"/>
      <c r="AC90" s="33"/>
      <c r="AD90" s="33"/>
      <c r="AE90" s="33"/>
    </row>
    <row r="91" spans="1:47" s="2" customFormat="1" ht="15.2" hidden="1" customHeight="1">
      <c r="A91" s="33"/>
      <c r="B91" s="34"/>
      <c r="C91" s="28" t="s">
        <v>24</v>
      </c>
      <c r="D91" s="33"/>
      <c r="E91" s="33"/>
      <c r="F91" s="26" t="str">
        <f>E15</f>
        <v xml:space="preserve"> </v>
      </c>
      <c r="G91" s="33"/>
      <c r="H91" s="33"/>
      <c r="I91" s="28" t="s">
        <v>29</v>
      </c>
      <c r="J91" s="31" t="str">
        <f>E21</f>
        <v xml:space="preserve"> </v>
      </c>
      <c r="K91" s="33"/>
      <c r="L91" s="43"/>
      <c r="S91" s="33"/>
      <c r="T91" s="33"/>
      <c r="U91" s="33"/>
      <c r="V91" s="33"/>
      <c r="W91" s="33"/>
      <c r="X91" s="33"/>
      <c r="Y91" s="33"/>
      <c r="Z91" s="33"/>
      <c r="AA91" s="33"/>
      <c r="AB91" s="33"/>
      <c r="AC91" s="33"/>
      <c r="AD91" s="33"/>
      <c r="AE91" s="33"/>
    </row>
    <row r="92" spans="1:47" s="2" customFormat="1" ht="15.2" hidden="1" customHeight="1">
      <c r="A92" s="33"/>
      <c r="B92" s="34"/>
      <c r="C92" s="28" t="s">
        <v>27</v>
      </c>
      <c r="D92" s="33"/>
      <c r="E92" s="33"/>
      <c r="F92" s="26" t="str">
        <f>IF(E18="","",E18)</f>
        <v>Vyplň údaj</v>
      </c>
      <c r="G92" s="33"/>
      <c r="H92" s="33"/>
      <c r="I92" s="28" t="s">
        <v>31</v>
      </c>
      <c r="J92" s="31" t="str">
        <f>E24</f>
        <v xml:space="preserve"> </v>
      </c>
      <c r="K92" s="33"/>
      <c r="L92" s="43"/>
      <c r="S92" s="33"/>
      <c r="T92" s="33"/>
      <c r="U92" s="33"/>
      <c r="V92" s="33"/>
      <c r="W92" s="33"/>
      <c r="X92" s="33"/>
      <c r="Y92" s="33"/>
      <c r="Z92" s="33"/>
      <c r="AA92" s="33"/>
      <c r="AB92" s="33"/>
      <c r="AC92" s="33"/>
      <c r="AD92" s="33"/>
      <c r="AE92" s="33"/>
    </row>
    <row r="93" spans="1:47" s="2" customFormat="1" ht="10.35" hidden="1" customHeight="1">
      <c r="A93" s="33"/>
      <c r="B93" s="34"/>
      <c r="C93" s="33"/>
      <c r="D93" s="33"/>
      <c r="E93" s="33"/>
      <c r="F93" s="33"/>
      <c r="G93" s="33"/>
      <c r="H93" s="33"/>
      <c r="I93" s="33"/>
      <c r="J93" s="33"/>
      <c r="K93" s="33"/>
      <c r="L93" s="43"/>
      <c r="S93" s="33"/>
      <c r="T93" s="33"/>
      <c r="U93" s="33"/>
      <c r="V93" s="33"/>
      <c r="W93" s="33"/>
      <c r="X93" s="33"/>
      <c r="Y93" s="33"/>
      <c r="Z93" s="33"/>
      <c r="AA93" s="33"/>
      <c r="AB93" s="33"/>
      <c r="AC93" s="33"/>
      <c r="AD93" s="33"/>
      <c r="AE93" s="33"/>
    </row>
    <row r="94" spans="1:47" s="2" customFormat="1" ht="29.25" hidden="1" customHeight="1">
      <c r="A94" s="33"/>
      <c r="B94" s="34"/>
      <c r="C94" s="110" t="s">
        <v>113</v>
      </c>
      <c r="D94" s="102"/>
      <c r="E94" s="102"/>
      <c r="F94" s="102"/>
      <c r="G94" s="102"/>
      <c r="H94" s="102"/>
      <c r="I94" s="102"/>
      <c r="J94" s="111" t="s">
        <v>114</v>
      </c>
      <c r="K94" s="102"/>
      <c r="L94" s="43"/>
      <c r="S94" s="33"/>
      <c r="T94" s="33"/>
      <c r="U94" s="33"/>
      <c r="V94" s="33"/>
      <c r="W94" s="33"/>
      <c r="X94" s="33"/>
      <c r="Y94" s="33"/>
      <c r="Z94" s="33"/>
      <c r="AA94" s="33"/>
      <c r="AB94" s="33"/>
      <c r="AC94" s="33"/>
      <c r="AD94" s="33"/>
      <c r="AE94" s="33"/>
    </row>
    <row r="95" spans="1:47" s="2" customFormat="1" ht="10.35" hidden="1" customHeight="1">
      <c r="A95" s="33"/>
      <c r="B95" s="34"/>
      <c r="C95" s="33"/>
      <c r="D95" s="33"/>
      <c r="E95" s="33"/>
      <c r="F95" s="33"/>
      <c r="G95" s="33"/>
      <c r="H95" s="33"/>
      <c r="I95" s="33"/>
      <c r="J95" s="33"/>
      <c r="K95" s="33"/>
      <c r="L95" s="43"/>
      <c r="S95" s="33"/>
      <c r="T95" s="33"/>
      <c r="U95" s="33"/>
      <c r="V95" s="33"/>
      <c r="W95" s="33"/>
      <c r="X95" s="33"/>
      <c r="Y95" s="33"/>
      <c r="Z95" s="33"/>
      <c r="AA95" s="33"/>
      <c r="AB95" s="33"/>
      <c r="AC95" s="33"/>
      <c r="AD95" s="33"/>
      <c r="AE95" s="33"/>
    </row>
    <row r="96" spans="1:47" s="2" customFormat="1" ht="22.9" hidden="1" customHeight="1">
      <c r="A96" s="33"/>
      <c r="B96" s="34"/>
      <c r="C96" s="112" t="s">
        <v>115</v>
      </c>
      <c r="D96" s="33"/>
      <c r="E96" s="33"/>
      <c r="F96" s="33"/>
      <c r="G96" s="33"/>
      <c r="H96" s="33"/>
      <c r="I96" s="33"/>
      <c r="J96" s="72">
        <f>J123</f>
        <v>0</v>
      </c>
      <c r="K96" s="33"/>
      <c r="L96" s="43"/>
      <c r="S96" s="33"/>
      <c r="T96" s="33"/>
      <c r="U96" s="33"/>
      <c r="V96" s="33"/>
      <c r="W96" s="33"/>
      <c r="X96" s="33"/>
      <c r="Y96" s="33"/>
      <c r="Z96" s="33"/>
      <c r="AA96" s="33"/>
      <c r="AB96" s="33"/>
      <c r="AC96" s="33"/>
      <c r="AD96" s="33"/>
      <c r="AE96" s="33"/>
      <c r="AU96" s="18" t="s">
        <v>116</v>
      </c>
    </row>
    <row r="97" spans="1:31" s="9" customFormat="1" ht="24.95" hidden="1" customHeight="1">
      <c r="B97" s="113"/>
      <c r="D97" s="114" t="s">
        <v>117</v>
      </c>
      <c r="E97" s="115"/>
      <c r="F97" s="115"/>
      <c r="G97" s="115"/>
      <c r="H97" s="115"/>
      <c r="I97" s="115"/>
      <c r="J97" s="116">
        <f>J124</f>
        <v>0</v>
      </c>
      <c r="L97" s="113"/>
    </row>
    <row r="98" spans="1:31" s="10" customFormat="1" ht="19.899999999999999" hidden="1" customHeight="1">
      <c r="B98" s="117"/>
      <c r="D98" s="118" t="s">
        <v>118</v>
      </c>
      <c r="E98" s="119"/>
      <c r="F98" s="119"/>
      <c r="G98" s="119"/>
      <c r="H98" s="119"/>
      <c r="I98" s="119"/>
      <c r="J98" s="120">
        <f>J125</f>
        <v>0</v>
      </c>
      <c r="L98" s="117"/>
    </row>
    <row r="99" spans="1:31" s="10" customFormat="1" ht="19.899999999999999" hidden="1" customHeight="1">
      <c r="B99" s="117"/>
      <c r="D99" s="118" t="s">
        <v>120</v>
      </c>
      <c r="E99" s="119"/>
      <c r="F99" s="119"/>
      <c r="G99" s="119"/>
      <c r="H99" s="119"/>
      <c r="I99" s="119"/>
      <c r="J99" s="120">
        <f>J195</f>
        <v>0</v>
      </c>
      <c r="L99" s="117"/>
    </row>
    <row r="100" spans="1:31" s="10" customFormat="1" ht="19.899999999999999" hidden="1" customHeight="1">
      <c r="B100" s="117"/>
      <c r="D100" s="118" t="s">
        <v>121</v>
      </c>
      <c r="E100" s="119"/>
      <c r="F100" s="119"/>
      <c r="G100" s="119"/>
      <c r="H100" s="119"/>
      <c r="I100" s="119"/>
      <c r="J100" s="120">
        <f>J270</f>
        <v>0</v>
      </c>
      <c r="L100" s="117"/>
    </row>
    <row r="101" spans="1:31" s="10" customFormat="1" ht="19.899999999999999" hidden="1" customHeight="1">
      <c r="B101" s="117"/>
      <c r="D101" s="118" t="s">
        <v>122</v>
      </c>
      <c r="E101" s="119"/>
      <c r="F101" s="119"/>
      <c r="G101" s="119"/>
      <c r="H101" s="119"/>
      <c r="I101" s="119"/>
      <c r="J101" s="120">
        <f>J276</f>
        <v>0</v>
      </c>
      <c r="L101" s="117"/>
    </row>
    <row r="102" spans="1:31" s="10" customFormat="1" ht="19.899999999999999" hidden="1" customHeight="1">
      <c r="B102" s="117"/>
      <c r="D102" s="118" t="s">
        <v>123</v>
      </c>
      <c r="E102" s="119"/>
      <c r="F102" s="119"/>
      <c r="G102" s="119"/>
      <c r="H102" s="119"/>
      <c r="I102" s="119"/>
      <c r="J102" s="120">
        <f>J364</f>
        <v>0</v>
      </c>
      <c r="L102" s="117"/>
    </row>
    <row r="103" spans="1:31" s="10" customFormat="1" ht="19.899999999999999" hidden="1" customHeight="1">
      <c r="B103" s="117"/>
      <c r="D103" s="118" t="s">
        <v>124</v>
      </c>
      <c r="E103" s="119"/>
      <c r="F103" s="119"/>
      <c r="G103" s="119"/>
      <c r="H103" s="119"/>
      <c r="I103" s="119"/>
      <c r="J103" s="120">
        <f>J399</f>
        <v>0</v>
      </c>
      <c r="L103" s="117"/>
    </row>
    <row r="104" spans="1:31" s="2" customFormat="1" ht="21.75" hidden="1" customHeight="1">
      <c r="A104" s="33"/>
      <c r="B104" s="34"/>
      <c r="C104" s="33"/>
      <c r="D104" s="33"/>
      <c r="E104" s="33"/>
      <c r="F104" s="33"/>
      <c r="G104" s="33"/>
      <c r="H104" s="33"/>
      <c r="I104" s="33"/>
      <c r="J104" s="33"/>
      <c r="K104" s="33"/>
      <c r="L104" s="43"/>
      <c r="S104" s="33"/>
      <c r="T104" s="33"/>
      <c r="U104" s="33"/>
      <c r="V104" s="33"/>
      <c r="W104" s="33"/>
      <c r="X104" s="33"/>
      <c r="Y104" s="33"/>
      <c r="Z104" s="33"/>
      <c r="AA104" s="33"/>
      <c r="AB104" s="33"/>
      <c r="AC104" s="33"/>
      <c r="AD104" s="33"/>
      <c r="AE104" s="33"/>
    </row>
    <row r="105" spans="1:31" s="2" customFormat="1" ht="6.95" hidden="1" customHeight="1">
      <c r="A105" s="33"/>
      <c r="B105" s="48"/>
      <c r="C105" s="49"/>
      <c r="D105" s="49"/>
      <c r="E105" s="49"/>
      <c r="F105" s="49"/>
      <c r="G105" s="49"/>
      <c r="H105" s="49"/>
      <c r="I105" s="49"/>
      <c r="J105" s="49"/>
      <c r="K105" s="49"/>
      <c r="L105" s="43"/>
      <c r="S105" s="33"/>
      <c r="T105" s="33"/>
      <c r="U105" s="33"/>
      <c r="V105" s="33"/>
      <c r="W105" s="33"/>
      <c r="X105" s="33"/>
      <c r="Y105" s="33"/>
      <c r="Z105" s="33"/>
      <c r="AA105" s="33"/>
      <c r="AB105" s="33"/>
      <c r="AC105" s="33"/>
      <c r="AD105" s="33"/>
      <c r="AE105" s="33"/>
    </row>
    <row r="106" spans="1:31" ht="11.25" hidden="1"/>
    <row r="107" spans="1:31" ht="11.25" hidden="1"/>
    <row r="108" spans="1:31" ht="11.25" hidden="1"/>
    <row r="109" spans="1:31" s="2" customFormat="1" ht="6.95" customHeight="1">
      <c r="A109" s="33"/>
      <c r="B109" s="50"/>
      <c r="C109" s="51"/>
      <c r="D109" s="51"/>
      <c r="E109" s="51"/>
      <c r="F109" s="51"/>
      <c r="G109" s="51"/>
      <c r="H109" s="51"/>
      <c r="I109" s="51"/>
      <c r="J109" s="51"/>
      <c r="K109" s="51"/>
      <c r="L109" s="43"/>
      <c r="S109" s="33"/>
      <c r="T109" s="33"/>
      <c r="U109" s="33"/>
      <c r="V109" s="33"/>
      <c r="W109" s="33"/>
      <c r="X109" s="33"/>
      <c r="Y109" s="33"/>
      <c r="Z109" s="33"/>
      <c r="AA109" s="33"/>
      <c r="AB109" s="33"/>
      <c r="AC109" s="33"/>
      <c r="AD109" s="33"/>
      <c r="AE109" s="33"/>
    </row>
    <row r="110" spans="1:31" s="2" customFormat="1" ht="24.95" customHeight="1">
      <c r="A110" s="33"/>
      <c r="B110" s="34"/>
      <c r="C110" s="22" t="s">
        <v>125</v>
      </c>
      <c r="D110" s="33"/>
      <c r="E110" s="33"/>
      <c r="F110" s="33"/>
      <c r="G110" s="33"/>
      <c r="H110" s="33"/>
      <c r="I110" s="33"/>
      <c r="J110" s="33"/>
      <c r="K110" s="33"/>
      <c r="L110" s="43"/>
      <c r="S110" s="33"/>
      <c r="T110" s="33"/>
      <c r="U110" s="33"/>
      <c r="V110" s="33"/>
      <c r="W110" s="33"/>
      <c r="X110" s="33"/>
      <c r="Y110" s="33"/>
      <c r="Z110" s="33"/>
      <c r="AA110" s="33"/>
      <c r="AB110" s="33"/>
      <c r="AC110" s="33"/>
      <c r="AD110" s="33"/>
      <c r="AE110" s="33"/>
    </row>
    <row r="111" spans="1:31" s="2" customFormat="1" ht="6.95" customHeight="1">
      <c r="A111" s="33"/>
      <c r="B111" s="34"/>
      <c r="C111" s="33"/>
      <c r="D111" s="33"/>
      <c r="E111" s="33"/>
      <c r="F111" s="33"/>
      <c r="G111" s="33"/>
      <c r="H111" s="33"/>
      <c r="I111" s="33"/>
      <c r="J111" s="33"/>
      <c r="K111" s="33"/>
      <c r="L111" s="43"/>
      <c r="S111" s="33"/>
      <c r="T111" s="33"/>
      <c r="U111" s="33"/>
      <c r="V111" s="33"/>
      <c r="W111" s="33"/>
      <c r="X111" s="33"/>
      <c r="Y111" s="33"/>
      <c r="Z111" s="33"/>
      <c r="AA111" s="33"/>
      <c r="AB111" s="33"/>
      <c r="AC111" s="33"/>
      <c r="AD111" s="33"/>
      <c r="AE111" s="33"/>
    </row>
    <row r="112" spans="1:31" s="2" customFormat="1" ht="12" customHeight="1">
      <c r="A112" s="33"/>
      <c r="B112" s="34"/>
      <c r="C112" s="28" t="s">
        <v>16</v>
      </c>
      <c r="D112" s="33"/>
      <c r="E112" s="33"/>
      <c r="F112" s="33"/>
      <c r="G112" s="33"/>
      <c r="H112" s="33"/>
      <c r="I112" s="33"/>
      <c r="J112" s="33"/>
      <c r="K112" s="33"/>
      <c r="L112" s="43"/>
      <c r="S112" s="33"/>
      <c r="T112" s="33"/>
      <c r="U112" s="33"/>
      <c r="V112" s="33"/>
      <c r="W112" s="33"/>
      <c r="X112" s="33"/>
      <c r="Y112" s="33"/>
      <c r="Z112" s="33"/>
      <c r="AA112" s="33"/>
      <c r="AB112" s="33"/>
      <c r="AC112" s="33"/>
      <c r="AD112" s="33"/>
      <c r="AE112" s="33"/>
    </row>
    <row r="113" spans="1:65" s="2" customFormat="1" ht="16.5" customHeight="1">
      <c r="A113" s="33"/>
      <c r="B113" s="34"/>
      <c r="C113" s="33"/>
      <c r="D113" s="33"/>
      <c r="E113" s="261" t="str">
        <f>E7</f>
        <v>PD - Regenerace sídliště Nádražní II etapa</v>
      </c>
      <c r="F113" s="262"/>
      <c r="G113" s="262"/>
      <c r="H113" s="262"/>
      <c r="I113" s="33"/>
      <c r="J113" s="33"/>
      <c r="K113" s="33"/>
      <c r="L113" s="43"/>
      <c r="S113" s="33"/>
      <c r="T113" s="33"/>
      <c r="U113" s="33"/>
      <c r="V113" s="33"/>
      <c r="W113" s="33"/>
      <c r="X113" s="33"/>
      <c r="Y113" s="33"/>
      <c r="Z113" s="33"/>
      <c r="AA113" s="33"/>
      <c r="AB113" s="33"/>
      <c r="AC113" s="33"/>
      <c r="AD113" s="33"/>
      <c r="AE113" s="33"/>
    </row>
    <row r="114" spans="1:65" s="2" customFormat="1" ht="12" customHeight="1">
      <c r="A114" s="33"/>
      <c r="B114" s="34"/>
      <c r="C114" s="28" t="s">
        <v>110</v>
      </c>
      <c r="D114" s="33"/>
      <c r="E114" s="33"/>
      <c r="F114" s="33"/>
      <c r="G114" s="33"/>
      <c r="H114" s="33"/>
      <c r="I114" s="33"/>
      <c r="J114" s="33"/>
      <c r="K114" s="33"/>
      <c r="L114" s="43"/>
      <c r="S114" s="33"/>
      <c r="T114" s="33"/>
      <c r="U114" s="33"/>
      <c r="V114" s="33"/>
      <c r="W114" s="33"/>
      <c r="X114" s="33"/>
      <c r="Y114" s="33"/>
      <c r="Z114" s="33"/>
      <c r="AA114" s="33"/>
      <c r="AB114" s="33"/>
      <c r="AC114" s="33"/>
      <c r="AD114" s="33"/>
      <c r="AE114" s="33"/>
    </row>
    <row r="115" spans="1:65" s="2" customFormat="1" ht="16.5" customHeight="1">
      <c r="A115" s="33"/>
      <c r="B115" s="34"/>
      <c r="C115" s="33"/>
      <c r="D115" s="33"/>
      <c r="E115" s="226" t="str">
        <f>E9</f>
        <v>část - C - SO - 101 -  komunikace</v>
      </c>
      <c r="F115" s="263"/>
      <c r="G115" s="263"/>
      <c r="H115" s="263"/>
      <c r="I115" s="33"/>
      <c r="J115" s="33"/>
      <c r="K115" s="33"/>
      <c r="L115" s="43"/>
      <c r="S115" s="33"/>
      <c r="T115" s="33"/>
      <c r="U115" s="33"/>
      <c r="V115" s="33"/>
      <c r="W115" s="33"/>
      <c r="X115" s="33"/>
      <c r="Y115" s="33"/>
      <c r="Z115" s="33"/>
      <c r="AA115" s="33"/>
      <c r="AB115" s="33"/>
      <c r="AC115" s="33"/>
      <c r="AD115" s="33"/>
      <c r="AE115" s="33"/>
    </row>
    <row r="116" spans="1:65" s="2" customFormat="1" ht="6.95" customHeight="1">
      <c r="A116" s="33"/>
      <c r="B116" s="34"/>
      <c r="C116" s="33"/>
      <c r="D116" s="33"/>
      <c r="E116" s="33"/>
      <c r="F116" s="33"/>
      <c r="G116" s="33"/>
      <c r="H116" s="33"/>
      <c r="I116" s="33"/>
      <c r="J116" s="33"/>
      <c r="K116" s="33"/>
      <c r="L116" s="43"/>
      <c r="S116" s="33"/>
      <c r="T116" s="33"/>
      <c r="U116" s="33"/>
      <c r="V116" s="33"/>
      <c r="W116" s="33"/>
      <c r="X116" s="33"/>
      <c r="Y116" s="33"/>
      <c r="Z116" s="33"/>
      <c r="AA116" s="33"/>
      <c r="AB116" s="33"/>
      <c r="AC116" s="33"/>
      <c r="AD116" s="33"/>
      <c r="AE116" s="33"/>
    </row>
    <row r="117" spans="1:65" s="2" customFormat="1" ht="12" customHeight="1">
      <c r="A117" s="33"/>
      <c r="B117" s="34"/>
      <c r="C117" s="28" t="s">
        <v>20</v>
      </c>
      <c r="D117" s="33"/>
      <c r="E117" s="33"/>
      <c r="F117" s="26" t="str">
        <f>F12</f>
        <v xml:space="preserve"> </v>
      </c>
      <c r="G117" s="33"/>
      <c r="H117" s="33"/>
      <c r="I117" s="28" t="s">
        <v>22</v>
      </c>
      <c r="J117" s="56" t="str">
        <f>IF(J12="","",J12)</f>
        <v>11. 8. 2022</v>
      </c>
      <c r="K117" s="33"/>
      <c r="L117" s="43"/>
      <c r="S117" s="33"/>
      <c r="T117" s="33"/>
      <c r="U117" s="33"/>
      <c r="V117" s="33"/>
      <c r="W117" s="33"/>
      <c r="X117" s="33"/>
      <c r="Y117" s="33"/>
      <c r="Z117" s="33"/>
      <c r="AA117" s="33"/>
      <c r="AB117" s="33"/>
      <c r="AC117" s="33"/>
      <c r="AD117" s="33"/>
      <c r="AE117" s="33"/>
    </row>
    <row r="118" spans="1:65" s="2" customFormat="1" ht="6.95" customHeight="1">
      <c r="A118" s="33"/>
      <c r="B118" s="34"/>
      <c r="C118" s="33"/>
      <c r="D118" s="33"/>
      <c r="E118" s="33"/>
      <c r="F118" s="33"/>
      <c r="G118" s="33"/>
      <c r="H118" s="33"/>
      <c r="I118" s="33"/>
      <c r="J118" s="33"/>
      <c r="K118" s="33"/>
      <c r="L118" s="43"/>
      <c r="S118" s="33"/>
      <c r="T118" s="33"/>
      <c r="U118" s="33"/>
      <c r="V118" s="33"/>
      <c r="W118" s="33"/>
      <c r="X118" s="33"/>
      <c r="Y118" s="33"/>
      <c r="Z118" s="33"/>
      <c r="AA118" s="33"/>
      <c r="AB118" s="33"/>
      <c r="AC118" s="33"/>
      <c r="AD118" s="33"/>
      <c r="AE118" s="33"/>
    </row>
    <row r="119" spans="1:65" s="2" customFormat="1" ht="15.2" customHeight="1">
      <c r="A119" s="33"/>
      <c r="B119" s="34"/>
      <c r="C119" s="28" t="s">
        <v>24</v>
      </c>
      <c r="D119" s="33"/>
      <c r="E119" s="33"/>
      <c r="F119" s="26" t="str">
        <f>E15</f>
        <v xml:space="preserve"> </v>
      </c>
      <c r="G119" s="33"/>
      <c r="H119" s="33"/>
      <c r="I119" s="28" t="s">
        <v>29</v>
      </c>
      <c r="J119" s="31" t="str">
        <f>E21</f>
        <v xml:space="preserve"> </v>
      </c>
      <c r="K119" s="33"/>
      <c r="L119" s="43"/>
      <c r="S119" s="33"/>
      <c r="T119" s="33"/>
      <c r="U119" s="33"/>
      <c r="V119" s="33"/>
      <c r="W119" s="33"/>
      <c r="X119" s="33"/>
      <c r="Y119" s="33"/>
      <c r="Z119" s="33"/>
      <c r="AA119" s="33"/>
      <c r="AB119" s="33"/>
      <c r="AC119" s="33"/>
      <c r="AD119" s="33"/>
      <c r="AE119" s="33"/>
    </row>
    <row r="120" spans="1:65" s="2" customFormat="1" ht="15.2" customHeight="1">
      <c r="A120" s="33"/>
      <c r="B120" s="34"/>
      <c r="C120" s="28" t="s">
        <v>27</v>
      </c>
      <c r="D120" s="33"/>
      <c r="E120" s="33"/>
      <c r="F120" s="26" t="str">
        <f>IF(E18="","",E18)</f>
        <v>Vyplň údaj</v>
      </c>
      <c r="G120" s="33"/>
      <c r="H120" s="33"/>
      <c r="I120" s="28" t="s">
        <v>31</v>
      </c>
      <c r="J120" s="31" t="str">
        <f>E24</f>
        <v xml:space="preserve"> </v>
      </c>
      <c r="K120" s="33"/>
      <c r="L120" s="43"/>
      <c r="S120" s="33"/>
      <c r="T120" s="33"/>
      <c r="U120" s="33"/>
      <c r="V120" s="33"/>
      <c r="W120" s="33"/>
      <c r="X120" s="33"/>
      <c r="Y120" s="33"/>
      <c r="Z120" s="33"/>
      <c r="AA120" s="33"/>
      <c r="AB120" s="33"/>
      <c r="AC120" s="33"/>
      <c r="AD120" s="33"/>
      <c r="AE120" s="33"/>
    </row>
    <row r="121" spans="1:65" s="2" customFormat="1" ht="10.35" customHeight="1">
      <c r="A121" s="33"/>
      <c r="B121" s="34"/>
      <c r="C121" s="33"/>
      <c r="D121" s="33"/>
      <c r="E121" s="33"/>
      <c r="F121" s="33"/>
      <c r="G121" s="33"/>
      <c r="H121" s="33"/>
      <c r="I121" s="33"/>
      <c r="J121" s="33"/>
      <c r="K121" s="33"/>
      <c r="L121" s="43"/>
      <c r="S121" s="33"/>
      <c r="T121" s="33"/>
      <c r="U121" s="33"/>
      <c r="V121" s="33"/>
      <c r="W121" s="33"/>
      <c r="X121" s="33"/>
      <c r="Y121" s="33"/>
      <c r="Z121" s="33"/>
      <c r="AA121" s="33"/>
      <c r="AB121" s="33"/>
      <c r="AC121" s="33"/>
      <c r="AD121" s="33"/>
      <c r="AE121" s="33"/>
    </row>
    <row r="122" spans="1:65" s="11" customFormat="1" ht="29.25" customHeight="1">
      <c r="A122" s="121"/>
      <c r="B122" s="122"/>
      <c r="C122" s="123" t="s">
        <v>126</v>
      </c>
      <c r="D122" s="124" t="s">
        <v>58</v>
      </c>
      <c r="E122" s="124" t="s">
        <v>54</v>
      </c>
      <c r="F122" s="124" t="s">
        <v>55</v>
      </c>
      <c r="G122" s="124" t="s">
        <v>127</v>
      </c>
      <c r="H122" s="124" t="s">
        <v>128</v>
      </c>
      <c r="I122" s="124" t="s">
        <v>129</v>
      </c>
      <c r="J122" s="124" t="s">
        <v>114</v>
      </c>
      <c r="K122" s="125" t="s">
        <v>130</v>
      </c>
      <c r="L122" s="126"/>
      <c r="M122" s="63" t="s">
        <v>1</v>
      </c>
      <c r="N122" s="64" t="s">
        <v>37</v>
      </c>
      <c r="O122" s="64" t="s">
        <v>131</v>
      </c>
      <c r="P122" s="64" t="s">
        <v>132</v>
      </c>
      <c r="Q122" s="64" t="s">
        <v>133</v>
      </c>
      <c r="R122" s="64" t="s">
        <v>134</v>
      </c>
      <c r="S122" s="64" t="s">
        <v>135</v>
      </c>
      <c r="T122" s="65" t="s">
        <v>136</v>
      </c>
      <c r="U122" s="121"/>
      <c r="V122" s="121"/>
      <c r="W122" s="121"/>
      <c r="X122" s="121"/>
      <c r="Y122" s="121"/>
      <c r="Z122" s="121"/>
      <c r="AA122" s="121"/>
      <c r="AB122" s="121"/>
      <c r="AC122" s="121"/>
      <c r="AD122" s="121"/>
      <c r="AE122" s="121"/>
    </row>
    <row r="123" spans="1:65" s="2" customFormat="1" ht="22.9" customHeight="1">
      <c r="A123" s="33"/>
      <c r="B123" s="34"/>
      <c r="C123" s="70" t="s">
        <v>137</v>
      </c>
      <c r="D123" s="33"/>
      <c r="E123" s="33"/>
      <c r="F123" s="33"/>
      <c r="G123" s="33"/>
      <c r="H123" s="33"/>
      <c r="I123" s="33"/>
      <c r="J123" s="127">
        <f>BK123</f>
        <v>0</v>
      </c>
      <c r="K123" s="33"/>
      <c r="L123" s="34"/>
      <c r="M123" s="66"/>
      <c r="N123" s="57"/>
      <c r="O123" s="67"/>
      <c r="P123" s="128">
        <f>P124</f>
        <v>0</v>
      </c>
      <c r="Q123" s="67"/>
      <c r="R123" s="128">
        <f>R124</f>
        <v>2251.3512100000003</v>
      </c>
      <c r="S123" s="67"/>
      <c r="T123" s="129">
        <f>T124</f>
        <v>1318.1039999999998</v>
      </c>
      <c r="U123" s="33"/>
      <c r="V123" s="33"/>
      <c r="W123" s="33"/>
      <c r="X123" s="33"/>
      <c r="Y123" s="33"/>
      <c r="Z123" s="33"/>
      <c r="AA123" s="33"/>
      <c r="AB123" s="33"/>
      <c r="AC123" s="33"/>
      <c r="AD123" s="33"/>
      <c r="AE123" s="33"/>
      <c r="AT123" s="18" t="s">
        <v>72</v>
      </c>
      <c r="AU123" s="18" t="s">
        <v>116</v>
      </c>
      <c r="BK123" s="130">
        <f>BK124</f>
        <v>0</v>
      </c>
    </row>
    <row r="124" spans="1:65" s="12" customFormat="1" ht="25.9" customHeight="1">
      <c r="B124" s="131"/>
      <c r="D124" s="132" t="s">
        <v>72</v>
      </c>
      <c r="E124" s="133" t="s">
        <v>138</v>
      </c>
      <c r="F124" s="133" t="s">
        <v>139</v>
      </c>
      <c r="I124" s="134"/>
      <c r="J124" s="135">
        <f>BK124</f>
        <v>0</v>
      </c>
      <c r="L124" s="131"/>
      <c r="M124" s="136"/>
      <c r="N124" s="137"/>
      <c r="O124" s="137"/>
      <c r="P124" s="138">
        <f>P125+P195+P270+P276+P364+P399</f>
        <v>0</v>
      </c>
      <c r="Q124" s="137"/>
      <c r="R124" s="138">
        <f>R125+R195+R270+R276+R364+R399</f>
        <v>2251.3512100000003</v>
      </c>
      <c r="S124" s="137"/>
      <c r="T124" s="139">
        <f>T125+T195+T270+T276+T364+T399</f>
        <v>1318.1039999999998</v>
      </c>
      <c r="AR124" s="132" t="s">
        <v>81</v>
      </c>
      <c r="AT124" s="140" t="s">
        <v>72</v>
      </c>
      <c r="AU124" s="140" t="s">
        <v>73</v>
      </c>
      <c r="AY124" s="132" t="s">
        <v>140</v>
      </c>
      <c r="BK124" s="141">
        <f>BK125+BK195+BK270+BK276+BK364+BK399</f>
        <v>0</v>
      </c>
    </row>
    <row r="125" spans="1:65" s="12" customFormat="1" ht="22.9" customHeight="1">
      <c r="B125" s="131"/>
      <c r="D125" s="132" t="s">
        <v>72</v>
      </c>
      <c r="E125" s="142" t="s">
        <v>81</v>
      </c>
      <c r="F125" s="142" t="s">
        <v>141</v>
      </c>
      <c r="I125" s="134"/>
      <c r="J125" s="143">
        <f>BK125</f>
        <v>0</v>
      </c>
      <c r="L125" s="131"/>
      <c r="M125" s="136"/>
      <c r="N125" s="137"/>
      <c r="O125" s="137"/>
      <c r="P125" s="138">
        <f>SUM(P126:P194)</f>
        <v>0</v>
      </c>
      <c r="Q125" s="137"/>
      <c r="R125" s="138">
        <f>SUM(R126:R194)</f>
        <v>0.33210000000000001</v>
      </c>
      <c r="S125" s="137"/>
      <c r="T125" s="139">
        <f>SUM(T126:T194)</f>
        <v>1314.1619999999998</v>
      </c>
      <c r="AR125" s="132" t="s">
        <v>81</v>
      </c>
      <c r="AT125" s="140" t="s">
        <v>72</v>
      </c>
      <c r="AU125" s="140" t="s">
        <v>81</v>
      </c>
      <c r="AY125" s="132" t="s">
        <v>140</v>
      </c>
      <c r="BK125" s="141">
        <f>SUM(BK126:BK194)</f>
        <v>0</v>
      </c>
    </row>
    <row r="126" spans="1:65" s="2" customFormat="1" ht="24.2" customHeight="1">
      <c r="A126" s="33"/>
      <c r="B126" s="144"/>
      <c r="C126" s="145" t="s">
        <v>81</v>
      </c>
      <c r="D126" s="145" t="s">
        <v>142</v>
      </c>
      <c r="E126" s="146" t="s">
        <v>143</v>
      </c>
      <c r="F126" s="147" t="s">
        <v>144</v>
      </c>
      <c r="G126" s="148" t="s">
        <v>145</v>
      </c>
      <c r="H126" s="149">
        <v>430</v>
      </c>
      <c r="I126" s="150"/>
      <c r="J126" s="151">
        <f>ROUND(I126*H126,2)</f>
        <v>0</v>
      </c>
      <c r="K126" s="147" t="s">
        <v>146</v>
      </c>
      <c r="L126" s="34"/>
      <c r="M126" s="152" t="s">
        <v>1</v>
      </c>
      <c r="N126" s="153" t="s">
        <v>38</v>
      </c>
      <c r="O126" s="59"/>
      <c r="P126" s="154">
        <f>O126*H126</f>
        <v>0</v>
      </c>
      <c r="Q126" s="154">
        <v>0</v>
      </c>
      <c r="R126" s="154">
        <f>Q126*H126</f>
        <v>0</v>
      </c>
      <c r="S126" s="154">
        <v>0.255</v>
      </c>
      <c r="T126" s="155">
        <f>S126*H126</f>
        <v>109.65</v>
      </c>
      <c r="U126" s="33"/>
      <c r="V126" s="33"/>
      <c r="W126" s="33"/>
      <c r="X126" s="33"/>
      <c r="Y126" s="33"/>
      <c r="Z126" s="33"/>
      <c r="AA126" s="33"/>
      <c r="AB126" s="33"/>
      <c r="AC126" s="33"/>
      <c r="AD126" s="33"/>
      <c r="AE126" s="33"/>
      <c r="AR126" s="156" t="s">
        <v>147</v>
      </c>
      <c r="AT126" s="156" t="s">
        <v>142</v>
      </c>
      <c r="AU126" s="156" t="s">
        <v>83</v>
      </c>
      <c r="AY126" s="18" t="s">
        <v>140</v>
      </c>
      <c r="BE126" s="157">
        <f>IF(N126="základní",J126,0)</f>
        <v>0</v>
      </c>
      <c r="BF126" s="157">
        <f>IF(N126="snížená",J126,0)</f>
        <v>0</v>
      </c>
      <c r="BG126" s="157">
        <f>IF(N126="zákl. přenesená",J126,0)</f>
        <v>0</v>
      </c>
      <c r="BH126" s="157">
        <f>IF(N126="sníž. přenesená",J126,0)</f>
        <v>0</v>
      </c>
      <c r="BI126" s="157">
        <f>IF(N126="nulová",J126,0)</f>
        <v>0</v>
      </c>
      <c r="BJ126" s="18" t="s">
        <v>81</v>
      </c>
      <c r="BK126" s="157">
        <f>ROUND(I126*H126,2)</f>
        <v>0</v>
      </c>
      <c r="BL126" s="18" t="s">
        <v>147</v>
      </c>
      <c r="BM126" s="156" t="s">
        <v>1266</v>
      </c>
    </row>
    <row r="127" spans="1:65" s="2" customFormat="1" ht="48.75">
      <c r="A127" s="33"/>
      <c r="B127" s="34"/>
      <c r="C127" s="33"/>
      <c r="D127" s="158" t="s">
        <v>149</v>
      </c>
      <c r="E127" s="33"/>
      <c r="F127" s="159" t="s">
        <v>150</v>
      </c>
      <c r="G127" s="33"/>
      <c r="H127" s="33"/>
      <c r="I127" s="160"/>
      <c r="J127" s="33"/>
      <c r="K127" s="33"/>
      <c r="L127" s="34"/>
      <c r="M127" s="161"/>
      <c r="N127" s="162"/>
      <c r="O127" s="59"/>
      <c r="P127" s="59"/>
      <c r="Q127" s="59"/>
      <c r="R127" s="59"/>
      <c r="S127" s="59"/>
      <c r="T127" s="60"/>
      <c r="U127" s="33"/>
      <c r="V127" s="33"/>
      <c r="W127" s="33"/>
      <c r="X127" s="33"/>
      <c r="Y127" s="33"/>
      <c r="Z127" s="33"/>
      <c r="AA127" s="33"/>
      <c r="AB127" s="33"/>
      <c r="AC127" s="33"/>
      <c r="AD127" s="33"/>
      <c r="AE127" s="33"/>
      <c r="AT127" s="18" t="s">
        <v>149</v>
      </c>
      <c r="AU127" s="18" t="s">
        <v>83</v>
      </c>
    </row>
    <row r="128" spans="1:65" s="2" customFormat="1" ht="11.25">
      <c r="A128" s="33"/>
      <c r="B128" s="34"/>
      <c r="C128" s="33"/>
      <c r="D128" s="163" t="s">
        <v>151</v>
      </c>
      <c r="E128" s="33"/>
      <c r="F128" s="164" t="s">
        <v>152</v>
      </c>
      <c r="G128" s="33"/>
      <c r="H128" s="33"/>
      <c r="I128" s="160"/>
      <c r="J128" s="33"/>
      <c r="K128" s="33"/>
      <c r="L128" s="34"/>
      <c r="M128" s="161"/>
      <c r="N128" s="162"/>
      <c r="O128" s="59"/>
      <c r="P128" s="59"/>
      <c r="Q128" s="59"/>
      <c r="R128" s="59"/>
      <c r="S128" s="59"/>
      <c r="T128" s="60"/>
      <c r="U128" s="33"/>
      <c r="V128" s="33"/>
      <c r="W128" s="33"/>
      <c r="X128" s="33"/>
      <c r="Y128" s="33"/>
      <c r="Z128" s="33"/>
      <c r="AA128" s="33"/>
      <c r="AB128" s="33"/>
      <c r="AC128" s="33"/>
      <c r="AD128" s="33"/>
      <c r="AE128" s="33"/>
      <c r="AT128" s="18" t="s">
        <v>151</v>
      </c>
      <c r="AU128" s="18" t="s">
        <v>83</v>
      </c>
    </row>
    <row r="129" spans="1:65" s="2" customFormat="1" ht="146.25">
      <c r="A129" s="33"/>
      <c r="B129" s="34"/>
      <c r="C129" s="33"/>
      <c r="D129" s="158" t="s">
        <v>153</v>
      </c>
      <c r="E129" s="33"/>
      <c r="F129" s="165" t="s">
        <v>154</v>
      </c>
      <c r="G129" s="33"/>
      <c r="H129" s="33"/>
      <c r="I129" s="160"/>
      <c r="J129" s="33"/>
      <c r="K129" s="33"/>
      <c r="L129" s="34"/>
      <c r="M129" s="161"/>
      <c r="N129" s="162"/>
      <c r="O129" s="59"/>
      <c r="P129" s="59"/>
      <c r="Q129" s="59"/>
      <c r="R129" s="59"/>
      <c r="S129" s="59"/>
      <c r="T129" s="60"/>
      <c r="U129" s="33"/>
      <c r="V129" s="33"/>
      <c r="W129" s="33"/>
      <c r="X129" s="33"/>
      <c r="Y129" s="33"/>
      <c r="Z129" s="33"/>
      <c r="AA129" s="33"/>
      <c r="AB129" s="33"/>
      <c r="AC129" s="33"/>
      <c r="AD129" s="33"/>
      <c r="AE129" s="33"/>
      <c r="AT129" s="18" t="s">
        <v>153</v>
      </c>
      <c r="AU129" s="18" t="s">
        <v>83</v>
      </c>
    </row>
    <row r="130" spans="1:65" s="13" customFormat="1" ht="11.25">
      <c r="B130" s="166"/>
      <c r="D130" s="158" t="s">
        <v>155</v>
      </c>
      <c r="E130" s="167" t="s">
        <v>1</v>
      </c>
      <c r="F130" s="168" t="s">
        <v>1267</v>
      </c>
      <c r="H130" s="169">
        <v>430</v>
      </c>
      <c r="I130" s="170"/>
      <c r="L130" s="166"/>
      <c r="M130" s="171"/>
      <c r="N130" s="172"/>
      <c r="O130" s="172"/>
      <c r="P130" s="172"/>
      <c r="Q130" s="172"/>
      <c r="R130" s="172"/>
      <c r="S130" s="172"/>
      <c r="T130" s="173"/>
      <c r="AT130" s="167" t="s">
        <v>155</v>
      </c>
      <c r="AU130" s="167" t="s">
        <v>83</v>
      </c>
      <c r="AV130" s="13" t="s">
        <v>83</v>
      </c>
      <c r="AW130" s="13" t="s">
        <v>30</v>
      </c>
      <c r="AX130" s="13" t="s">
        <v>73</v>
      </c>
      <c r="AY130" s="167" t="s">
        <v>140</v>
      </c>
    </row>
    <row r="131" spans="1:65" s="14" customFormat="1" ht="11.25">
      <c r="B131" s="174"/>
      <c r="D131" s="158" t="s">
        <v>155</v>
      </c>
      <c r="E131" s="175" t="s">
        <v>1</v>
      </c>
      <c r="F131" s="176" t="s">
        <v>157</v>
      </c>
      <c r="H131" s="177">
        <v>430</v>
      </c>
      <c r="I131" s="178"/>
      <c r="L131" s="174"/>
      <c r="M131" s="179"/>
      <c r="N131" s="180"/>
      <c r="O131" s="180"/>
      <c r="P131" s="180"/>
      <c r="Q131" s="180"/>
      <c r="R131" s="180"/>
      <c r="S131" s="180"/>
      <c r="T131" s="181"/>
      <c r="AT131" s="175" t="s">
        <v>155</v>
      </c>
      <c r="AU131" s="175" t="s">
        <v>83</v>
      </c>
      <c r="AV131" s="14" t="s">
        <v>147</v>
      </c>
      <c r="AW131" s="14" t="s">
        <v>30</v>
      </c>
      <c r="AX131" s="14" t="s">
        <v>81</v>
      </c>
      <c r="AY131" s="175" t="s">
        <v>140</v>
      </c>
    </row>
    <row r="132" spans="1:65" s="2" customFormat="1" ht="24.2" customHeight="1">
      <c r="A132" s="33"/>
      <c r="B132" s="144"/>
      <c r="C132" s="145" t="s">
        <v>83</v>
      </c>
      <c r="D132" s="145" t="s">
        <v>142</v>
      </c>
      <c r="E132" s="146" t="s">
        <v>159</v>
      </c>
      <c r="F132" s="147" t="s">
        <v>160</v>
      </c>
      <c r="G132" s="148" t="s">
        <v>145</v>
      </c>
      <c r="H132" s="149">
        <v>74</v>
      </c>
      <c r="I132" s="150"/>
      <c r="J132" s="151">
        <f>ROUND(I132*H132,2)</f>
        <v>0</v>
      </c>
      <c r="K132" s="147" t="s">
        <v>146</v>
      </c>
      <c r="L132" s="34"/>
      <c r="M132" s="152" t="s">
        <v>1</v>
      </c>
      <c r="N132" s="153" t="s">
        <v>38</v>
      </c>
      <c r="O132" s="59"/>
      <c r="P132" s="154">
        <f>O132*H132</f>
        <v>0</v>
      </c>
      <c r="Q132" s="154">
        <v>0</v>
      </c>
      <c r="R132" s="154">
        <f>Q132*H132</f>
        <v>0</v>
      </c>
      <c r="S132" s="154">
        <v>0.38800000000000001</v>
      </c>
      <c r="T132" s="155">
        <f>S132*H132</f>
        <v>28.712</v>
      </c>
      <c r="U132" s="33"/>
      <c r="V132" s="33"/>
      <c r="W132" s="33"/>
      <c r="X132" s="33"/>
      <c r="Y132" s="33"/>
      <c r="Z132" s="33"/>
      <c r="AA132" s="33"/>
      <c r="AB132" s="33"/>
      <c r="AC132" s="33"/>
      <c r="AD132" s="33"/>
      <c r="AE132" s="33"/>
      <c r="AR132" s="156" t="s">
        <v>147</v>
      </c>
      <c r="AT132" s="156" t="s">
        <v>142</v>
      </c>
      <c r="AU132" s="156" t="s">
        <v>83</v>
      </c>
      <c r="AY132" s="18" t="s">
        <v>140</v>
      </c>
      <c r="BE132" s="157">
        <f>IF(N132="základní",J132,0)</f>
        <v>0</v>
      </c>
      <c r="BF132" s="157">
        <f>IF(N132="snížená",J132,0)</f>
        <v>0</v>
      </c>
      <c r="BG132" s="157">
        <f>IF(N132="zákl. přenesená",J132,0)</f>
        <v>0</v>
      </c>
      <c r="BH132" s="157">
        <f>IF(N132="sníž. přenesená",J132,0)</f>
        <v>0</v>
      </c>
      <c r="BI132" s="157">
        <f>IF(N132="nulová",J132,0)</f>
        <v>0</v>
      </c>
      <c r="BJ132" s="18" t="s">
        <v>81</v>
      </c>
      <c r="BK132" s="157">
        <f>ROUND(I132*H132,2)</f>
        <v>0</v>
      </c>
      <c r="BL132" s="18" t="s">
        <v>147</v>
      </c>
      <c r="BM132" s="156" t="s">
        <v>1268</v>
      </c>
    </row>
    <row r="133" spans="1:65" s="2" customFormat="1" ht="39">
      <c r="A133" s="33"/>
      <c r="B133" s="34"/>
      <c r="C133" s="33"/>
      <c r="D133" s="158" t="s">
        <v>149</v>
      </c>
      <c r="E133" s="33"/>
      <c r="F133" s="159" t="s">
        <v>162</v>
      </c>
      <c r="G133" s="33"/>
      <c r="H133" s="33"/>
      <c r="I133" s="160"/>
      <c r="J133" s="33"/>
      <c r="K133" s="33"/>
      <c r="L133" s="34"/>
      <c r="M133" s="161"/>
      <c r="N133" s="162"/>
      <c r="O133" s="59"/>
      <c r="P133" s="59"/>
      <c r="Q133" s="59"/>
      <c r="R133" s="59"/>
      <c r="S133" s="59"/>
      <c r="T133" s="60"/>
      <c r="U133" s="33"/>
      <c r="V133" s="33"/>
      <c r="W133" s="33"/>
      <c r="X133" s="33"/>
      <c r="Y133" s="33"/>
      <c r="Z133" s="33"/>
      <c r="AA133" s="33"/>
      <c r="AB133" s="33"/>
      <c r="AC133" s="33"/>
      <c r="AD133" s="33"/>
      <c r="AE133" s="33"/>
      <c r="AT133" s="18" t="s">
        <v>149</v>
      </c>
      <c r="AU133" s="18" t="s">
        <v>83</v>
      </c>
    </row>
    <row r="134" spans="1:65" s="2" customFormat="1" ht="11.25">
      <c r="A134" s="33"/>
      <c r="B134" s="34"/>
      <c r="C134" s="33"/>
      <c r="D134" s="163" t="s">
        <v>151</v>
      </c>
      <c r="E134" s="33"/>
      <c r="F134" s="164" t="s">
        <v>163</v>
      </c>
      <c r="G134" s="33"/>
      <c r="H134" s="33"/>
      <c r="I134" s="160"/>
      <c r="J134" s="33"/>
      <c r="K134" s="33"/>
      <c r="L134" s="34"/>
      <c r="M134" s="161"/>
      <c r="N134" s="162"/>
      <c r="O134" s="59"/>
      <c r="P134" s="59"/>
      <c r="Q134" s="59"/>
      <c r="R134" s="59"/>
      <c r="S134" s="59"/>
      <c r="T134" s="60"/>
      <c r="U134" s="33"/>
      <c r="V134" s="33"/>
      <c r="W134" s="33"/>
      <c r="X134" s="33"/>
      <c r="Y134" s="33"/>
      <c r="Z134" s="33"/>
      <c r="AA134" s="33"/>
      <c r="AB134" s="33"/>
      <c r="AC134" s="33"/>
      <c r="AD134" s="33"/>
      <c r="AE134" s="33"/>
      <c r="AT134" s="18" t="s">
        <v>151</v>
      </c>
      <c r="AU134" s="18" t="s">
        <v>83</v>
      </c>
    </row>
    <row r="135" spans="1:65" s="13" customFormat="1" ht="11.25">
      <c r="B135" s="166"/>
      <c r="D135" s="158" t="s">
        <v>155</v>
      </c>
      <c r="E135" s="167" t="s">
        <v>1</v>
      </c>
      <c r="F135" s="168" t="s">
        <v>1269</v>
      </c>
      <c r="H135" s="169">
        <v>74</v>
      </c>
      <c r="I135" s="170"/>
      <c r="L135" s="166"/>
      <c r="M135" s="171"/>
      <c r="N135" s="172"/>
      <c r="O135" s="172"/>
      <c r="P135" s="172"/>
      <c r="Q135" s="172"/>
      <c r="R135" s="172"/>
      <c r="S135" s="172"/>
      <c r="T135" s="173"/>
      <c r="AT135" s="167" t="s">
        <v>155</v>
      </c>
      <c r="AU135" s="167" t="s">
        <v>83</v>
      </c>
      <c r="AV135" s="13" t="s">
        <v>83</v>
      </c>
      <c r="AW135" s="13" t="s">
        <v>30</v>
      </c>
      <c r="AX135" s="13" t="s">
        <v>81</v>
      </c>
      <c r="AY135" s="167" t="s">
        <v>140</v>
      </c>
    </row>
    <row r="136" spans="1:65" s="2" customFormat="1" ht="24.2" customHeight="1">
      <c r="A136" s="33"/>
      <c r="B136" s="144"/>
      <c r="C136" s="145" t="s">
        <v>158</v>
      </c>
      <c r="D136" s="145" t="s">
        <v>142</v>
      </c>
      <c r="E136" s="146" t="s">
        <v>173</v>
      </c>
      <c r="F136" s="147" t="s">
        <v>174</v>
      </c>
      <c r="G136" s="148" t="s">
        <v>145</v>
      </c>
      <c r="H136" s="149">
        <v>1260</v>
      </c>
      <c r="I136" s="150"/>
      <c r="J136" s="151">
        <f>ROUND(I136*H136,2)</f>
        <v>0</v>
      </c>
      <c r="K136" s="147" t="s">
        <v>146</v>
      </c>
      <c r="L136" s="34"/>
      <c r="M136" s="152" t="s">
        <v>1</v>
      </c>
      <c r="N136" s="153" t="s">
        <v>38</v>
      </c>
      <c r="O136" s="59"/>
      <c r="P136" s="154">
        <f>O136*H136</f>
        <v>0</v>
      </c>
      <c r="Q136" s="154">
        <v>0</v>
      </c>
      <c r="R136" s="154">
        <f>Q136*H136</f>
        <v>0</v>
      </c>
      <c r="S136" s="154">
        <v>0.44</v>
      </c>
      <c r="T136" s="155">
        <f>S136*H136</f>
        <v>554.4</v>
      </c>
      <c r="U136" s="33"/>
      <c r="V136" s="33"/>
      <c r="W136" s="33"/>
      <c r="X136" s="33"/>
      <c r="Y136" s="33"/>
      <c r="Z136" s="33"/>
      <c r="AA136" s="33"/>
      <c r="AB136" s="33"/>
      <c r="AC136" s="33"/>
      <c r="AD136" s="33"/>
      <c r="AE136" s="33"/>
      <c r="AR136" s="156" t="s">
        <v>147</v>
      </c>
      <c r="AT136" s="156" t="s">
        <v>142</v>
      </c>
      <c r="AU136" s="156" t="s">
        <v>83</v>
      </c>
      <c r="AY136" s="18" t="s">
        <v>140</v>
      </c>
      <c r="BE136" s="157">
        <f>IF(N136="základní",J136,0)</f>
        <v>0</v>
      </c>
      <c r="BF136" s="157">
        <f>IF(N136="snížená",J136,0)</f>
        <v>0</v>
      </c>
      <c r="BG136" s="157">
        <f>IF(N136="zákl. přenesená",J136,0)</f>
        <v>0</v>
      </c>
      <c r="BH136" s="157">
        <f>IF(N136="sníž. přenesená",J136,0)</f>
        <v>0</v>
      </c>
      <c r="BI136" s="157">
        <f>IF(N136="nulová",J136,0)</f>
        <v>0</v>
      </c>
      <c r="BJ136" s="18" t="s">
        <v>81</v>
      </c>
      <c r="BK136" s="157">
        <f>ROUND(I136*H136,2)</f>
        <v>0</v>
      </c>
      <c r="BL136" s="18" t="s">
        <v>147</v>
      </c>
      <c r="BM136" s="156" t="s">
        <v>1270</v>
      </c>
    </row>
    <row r="137" spans="1:65" s="2" customFormat="1" ht="39">
      <c r="A137" s="33"/>
      <c r="B137" s="34"/>
      <c r="C137" s="33"/>
      <c r="D137" s="158" t="s">
        <v>149</v>
      </c>
      <c r="E137" s="33"/>
      <c r="F137" s="159" t="s">
        <v>176</v>
      </c>
      <c r="G137" s="33"/>
      <c r="H137" s="33"/>
      <c r="I137" s="160"/>
      <c r="J137" s="33"/>
      <c r="K137" s="33"/>
      <c r="L137" s="34"/>
      <c r="M137" s="161"/>
      <c r="N137" s="162"/>
      <c r="O137" s="59"/>
      <c r="P137" s="59"/>
      <c r="Q137" s="59"/>
      <c r="R137" s="59"/>
      <c r="S137" s="59"/>
      <c r="T137" s="60"/>
      <c r="U137" s="33"/>
      <c r="V137" s="33"/>
      <c r="W137" s="33"/>
      <c r="X137" s="33"/>
      <c r="Y137" s="33"/>
      <c r="Z137" s="33"/>
      <c r="AA137" s="33"/>
      <c r="AB137" s="33"/>
      <c r="AC137" s="33"/>
      <c r="AD137" s="33"/>
      <c r="AE137" s="33"/>
      <c r="AT137" s="18" t="s">
        <v>149</v>
      </c>
      <c r="AU137" s="18" t="s">
        <v>83</v>
      </c>
    </row>
    <row r="138" spans="1:65" s="2" customFormat="1" ht="11.25">
      <c r="A138" s="33"/>
      <c r="B138" s="34"/>
      <c r="C138" s="33"/>
      <c r="D138" s="163" t="s">
        <v>151</v>
      </c>
      <c r="E138" s="33"/>
      <c r="F138" s="164" t="s">
        <v>177</v>
      </c>
      <c r="G138" s="33"/>
      <c r="H138" s="33"/>
      <c r="I138" s="160"/>
      <c r="J138" s="33"/>
      <c r="K138" s="33"/>
      <c r="L138" s="34"/>
      <c r="M138" s="161"/>
      <c r="N138" s="162"/>
      <c r="O138" s="59"/>
      <c r="P138" s="59"/>
      <c r="Q138" s="59"/>
      <c r="R138" s="59"/>
      <c r="S138" s="59"/>
      <c r="T138" s="60"/>
      <c r="U138" s="33"/>
      <c r="V138" s="33"/>
      <c r="W138" s="33"/>
      <c r="X138" s="33"/>
      <c r="Y138" s="33"/>
      <c r="Z138" s="33"/>
      <c r="AA138" s="33"/>
      <c r="AB138" s="33"/>
      <c r="AC138" s="33"/>
      <c r="AD138" s="33"/>
      <c r="AE138" s="33"/>
      <c r="AT138" s="18" t="s">
        <v>151</v>
      </c>
      <c r="AU138" s="18" t="s">
        <v>83</v>
      </c>
    </row>
    <row r="139" spans="1:65" s="2" customFormat="1" ht="253.5">
      <c r="A139" s="33"/>
      <c r="B139" s="34"/>
      <c r="C139" s="33"/>
      <c r="D139" s="158" t="s">
        <v>153</v>
      </c>
      <c r="E139" s="33"/>
      <c r="F139" s="165" t="s">
        <v>178</v>
      </c>
      <c r="G139" s="33"/>
      <c r="H139" s="33"/>
      <c r="I139" s="160"/>
      <c r="J139" s="33"/>
      <c r="K139" s="33"/>
      <c r="L139" s="34"/>
      <c r="M139" s="161"/>
      <c r="N139" s="162"/>
      <c r="O139" s="59"/>
      <c r="P139" s="59"/>
      <c r="Q139" s="59"/>
      <c r="R139" s="59"/>
      <c r="S139" s="59"/>
      <c r="T139" s="60"/>
      <c r="U139" s="33"/>
      <c r="V139" s="33"/>
      <c r="W139" s="33"/>
      <c r="X139" s="33"/>
      <c r="Y139" s="33"/>
      <c r="Z139" s="33"/>
      <c r="AA139" s="33"/>
      <c r="AB139" s="33"/>
      <c r="AC139" s="33"/>
      <c r="AD139" s="33"/>
      <c r="AE139" s="33"/>
      <c r="AT139" s="18" t="s">
        <v>153</v>
      </c>
      <c r="AU139" s="18" t="s">
        <v>83</v>
      </c>
    </row>
    <row r="140" spans="1:65" s="13" customFormat="1" ht="22.5">
      <c r="B140" s="166"/>
      <c r="D140" s="158" t="s">
        <v>155</v>
      </c>
      <c r="E140" s="167" t="s">
        <v>1</v>
      </c>
      <c r="F140" s="168" t="s">
        <v>1271</v>
      </c>
      <c r="H140" s="169">
        <v>790</v>
      </c>
      <c r="I140" s="170"/>
      <c r="L140" s="166"/>
      <c r="M140" s="171"/>
      <c r="N140" s="172"/>
      <c r="O140" s="172"/>
      <c r="P140" s="172"/>
      <c r="Q140" s="172"/>
      <c r="R140" s="172"/>
      <c r="S140" s="172"/>
      <c r="T140" s="173"/>
      <c r="AT140" s="167" t="s">
        <v>155</v>
      </c>
      <c r="AU140" s="167" t="s">
        <v>83</v>
      </c>
      <c r="AV140" s="13" t="s">
        <v>83</v>
      </c>
      <c r="AW140" s="13" t="s">
        <v>30</v>
      </c>
      <c r="AX140" s="13" t="s">
        <v>73</v>
      </c>
      <c r="AY140" s="167" t="s">
        <v>140</v>
      </c>
    </row>
    <row r="141" spans="1:65" s="13" customFormat="1" ht="11.25">
      <c r="B141" s="166"/>
      <c r="D141" s="158" t="s">
        <v>155</v>
      </c>
      <c r="E141" s="167" t="s">
        <v>1</v>
      </c>
      <c r="F141" s="168" t="s">
        <v>1272</v>
      </c>
      <c r="H141" s="169">
        <v>100</v>
      </c>
      <c r="I141" s="170"/>
      <c r="L141" s="166"/>
      <c r="M141" s="171"/>
      <c r="N141" s="172"/>
      <c r="O141" s="172"/>
      <c r="P141" s="172"/>
      <c r="Q141" s="172"/>
      <c r="R141" s="172"/>
      <c r="S141" s="172"/>
      <c r="T141" s="173"/>
      <c r="AT141" s="167" t="s">
        <v>155</v>
      </c>
      <c r="AU141" s="167" t="s">
        <v>83</v>
      </c>
      <c r="AV141" s="13" t="s">
        <v>83</v>
      </c>
      <c r="AW141" s="13" t="s">
        <v>30</v>
      </c>
      <c r="AX141" s="13" t="s">
        <v>73</v>
      </c>
      <c r="AY141" s="167" t="s">
        <v>140</v>
      </c>
    </row>
    <row r="142" spans="1:65" s="13" customFormat="1" ht="22.5">
      <c r="B142" s="166"/>
      <c r="D142" s="158" t="s">
        <v>155</v>
      </c>
      <c r="E142" s="167" t="s">
        <v>1</v>
      </c>
      <c r="F142" s="168" t="s">
        <v>1273</v>
      </c>
      <c r="H142" s="169">
        <v>370</v>
      </c>
      <c r="I142" s="170"/>
      <c r="L142" s="166"/>
      <c r="M142" s="171"/>
      <c r="N142" s="172"/>
      <c r="O142" s="172"/>
      <c r="P142" s="172"/>
      <c r="Q142" s="172"/>
      <c r="R142" s="172"/>
      <c r="S142" s="172"/>
      <c r="T142" s="173"/>
      <c r="AT142" s="167" t="s">
        <v>155</v>
      </c>
      <c r="AU142" s="167" t="s">
        <v>83</v>
      </c>
      <c r="AV142" s="13" t="s">
        <v>83</v>
      </c>
      <c r="AW142" s="13" t="s">
        <v>30</v>
      </c>
      <c r="AX142" s="13" t="s">
        <v>73</v>
      </c>
      <c r="AY142" s="167" t="s">
        <v>140</v>
      </c>
    </row>
    <row r="143" spans="1:65" s="14" customFormat="1" ht="11.25">
      <c r="B143" s="174"/>
      <c r="D143" s="158" t="s">
        <v>155</v>
      </c>
      <c r="E143" s="175" t="s">
        <v>1</v>
      </c>
      <c r="F143" s="176" t="s">
        <v>157</v>
      </c>
      <c r="H143" s="177">
        <v>1260</v>
      </c>
      <c r="I143" s="178"/>
      <c r="L143" s="174"/>
      <c r="M143" s="179"/>
      <c r="N143" s="180"/>
      <c r="O143" s="180"/>
      <c r="P143" s="180"/>
      <c r="Q143" s="180"/>
      <c r="R143" s="180"/>
      <c r="S143" s="180"/>
      <c r="T143" s="181"/>
      <c r="AT143" s="175" t="s">
        <v>155</v>
      </c>
      <c r="AU143" s="175" t="s">
        <v>83</v>
      </c>
      <c r="AV143" s="14" t="s">
        <v>147</v>
      </c>
      <c r="AW143" s="14" t="s">
        <v>30</v>
      </c>
      <c r="AX143" s="14" t="s">
        <v>81</v>
      </c>
      <c r="AY143" s="175" t="s">
        <v>140</v>
      </c>
    </row>
    <row r="144" spans="1:65" s="2" customFormat="1" ht="33" customHeight="1">
      <c r="A144" s="33"/>
      <c r="B144" s="144"/>
      <c r="C144" s="145" t="s">
        <v>147</v>
      </c>
      <c r="D144" s="145" t="s">
        <v>142</v>
      </c>
      <c r="E144" s="146" t="s">
        <v>184</v>
      </c>
      <c r="F144" s="147" t="s">
        <v>185</v>
      </c>
      <c r="G144" s="148" t="s">
        <v>145</v>
      </c>
      <c r="H144" s="149">
        <v>2060</v>
      </c>
      <c r="I144" s="150"/>
      <c r="J144" s="151">
        <f>ROUND(I144*H144,2)</f>
        <v>0</v>
      </c>
      <c r="K144" s="147" t="s">
        <v>146</v>
      </c>
      <c r="L144" s="34"/>
      <c r="M144" s="152" t="s">
        <v>1</v>
      </c>
      <c r="N144" s="153" t="s">
        <v>38</v>
      </c>
      <c r="O144" s="59"/>
      <c r="P144" s="154">
        <f>O144*H144</f>
        <v>0</v>
      </c>
      <c r="Q144" s="154">
        <v>1.6000000000000001E-4</v>
      </c>
      <c r="R144" s="154">
        <f>Q144*H144</f>
        <v>0.3296</v>
      </c>
      <c r="S144" s="154">
        <v>0.23</v>
      </c>
      <c r="T144" s="155">
        <f>S144*H144</f>
        <v>473.8</v>
      </c>
      <c r="U144" s="33"/>
      <c r="V144" s="33"/>
      <c r="W144" s="33"/>
      <c r="X144" s="33"/>
      <c r="Y144" s="33"/>
      <c r="Z144" s="33"/>
      <c r="AA144" s="33"/>
      <c r="AB144" s="33"/>
      <c r="AC144" s="33"/>
      <c r="AD144" s="33"/>
      <c r="AE144" s="33"/>
      <c r="AR144" s="156" t="s">
        <v>147</v>
      </c>
      <c r="AT144" s="156" t="s">
        <v>142</v>
      </c>
      <c r="AU144" s="156" t="s">
        <v>83</v>
      </c>
      <c r="AY144" s="18" t="s">
        <v>140</v>
      </c>
      <c r="BE144" s="157">
        <f>IF(N144="základní",J144,0)</f>
        <v>0</v>
      </c>
      <c r="BF144" s="157">
        <f>IF(N144="snížená",J144,0)</f>
        <v>0</v>
      </c>
      <c r="BG144" s="157">
        <f>IF(N144="zákl. přenesená",J144,0)</f>
        <v>0</v>
      </c>
      <c r="BH144" s="157">
        <f>IF(N144="sníž. přenesená",J144,0)</f>
        <v>0</v>
      </c>
      <c r="BI144" s="157">
        <f>IF(N144="nulová",J144,0)</f>
        <v>0</v>
      </c>
      <c r="BJ144" s="18" t="s">
        <v>81</v>
      </c>
      <c r="BK144" s="157">
        <f>ROUND(I144*H144,2)</f>
        <v>0</v>
      </c>
      <c r="BL144" s="18" t="s">
        <v>147</v>
      </c>
      <c r="BM144" s="156" t="s">
        <v>1274</v>
      </c>
    </row>
    <row r="145" spans="1:65" s="2" customFormat="1" ht="29.25">
      <c r="A145" s="33"/>
      <c r="B145" s="34"/>
      <c r="C145" s="33"/>
      <c r="D145" s="158" t="s">
        <v>149</v>
      </c>
      <c r="E145" s="33"/>
      <c r="F145" s="159" t="s">
        <v>187</v>
      </c>
      <c r="G145" s="33"/>
      <c r="H145" s="33"/>
      <c r="I145" s="160"/>
      <c r="J145" s="33"/>
      <c r="K145" s="33"/>
      <c r="L145" s="34"/>
      <c r="M145" s="161"/>
      <c r="N145" s="162"/>
      <c r="O145" s="59"/>
      <c r="P145" s="59"/>
      <c r="Q145" s="59"/>
      <c r="R145" s="59"/>
      <c r="S145" s="59"/>
      <c r="T145" s="60"/>
      <c r="U145" s="33"/>
      <c r="V145" s="33"/>
      <c r="W145" s="33"/>
      <c r="X145" s="33"/>
      <c r="Y145" s="33"/>
      <c r="Z145" s="33"/>
      <c r="AA145" s="33"/>
      <c r="AB145" s="33"/>
      <c r="AC145" s="33"/>
      <c r="AD145" s="33"/>
      <c r="AE145" s="33"/>
      <c r="AT145" s="18" t="s">
        <v>149</v>
      </c>
      <c r="AU145" s="18" t="s">
        <v>83</v>
      </c>
    </row>
    <row r="146" spans="1:65" s="2" customFormat="1" ht="11.25">
      <c r="A146" s="33"/>
      <c r="B146" s="34"/>
      <c r="C146" s="33"/>
      <c r="D146" s="163" t="s">
        <v>151</v>
      </c>
      <c r="E146" s="33"/>
      <c r="F146" s="164" t="s">
        <v>188</v>
      </c>
      <c r="G146" s="33"/>
      <c r="H146" s="33"/>
      <c r="I146" s="160"/>
      <c r="J146" s="33"/>
      <c r="K146" s="33"/>
      <c r="L146" s="34"/>
      <c r="M146" s="161"/>
      <c r="N146" s="162"/>
      <c r="O146" s="59"/>
      <c r="P146" s="59"/>
      <c r="Q146" s="59"/>
      <c r="R146" s="59"/>
      <c r="S146" s="59"/>
      <c r="T146" s="60"/>
      <c r="U146" s="33"/>
      <c r="V146" s="33"/>
      <c r="W146" s="33"/>
      <c r="X146" s="33"/>
      <c r="Y146" s="33"/>
      <c r="Z146" s="33"/>
      <c r="AA146" s="33"/>
      <c r="AB146" s="33"/>
      <c r="AC146" s="33"/>
      <c r="AD146" s="33"/>
      <c r="AE146" s="33"/>
      <c r="AT146" s="18" t="s">
        <v>151</v>
      </c>
      <c r="AU146" s="18" t="s">
        <v>83</v>
      </c>
    </row>
    <row r="147" spans="1:65" s="13" customFormat="1" ht="22.5">
      <c r="B147" s="166"/>
      <c r="D147" s="158" t="s">
        <v>155</v>
      </c>
      <c r="E147" s="167" t="s">
        <v>1</v>
      </c>
      <c r="F147" s="168" t="s">
        <v>1275</v>
      </c>
      <c r="H147" s="169">
        <v>2060</v>
      </c>
      <c r="I147" s="170"/>
      <c r="L147" s="166"/>
      <c r="M147" s="171"/>
      <c r="N147" s="172"/>
      <c r="O147" s="172"/>
      <c r="P147" s="172"/>
      <c r="Q147" s="172"/>
      <c r="R147" s="172"/>
      <c r="S147" s="172"/>
      <c r="T147" s="173"/>
      <c r="AT147" s="167" t="s">
        <v>155</v>
      </c>
      <c r="AU147" s="167" t="s">
        <v>83</v>
      </c>
      <c r="AV147" s="13" t="s">
        <v>83</v>
      </c>
      <c r="AW147" s="13" t="s">
        <v>30</v>
      </c>
      <c r="AX147" s="13" t="s">
        <v>73</v>
      </c>
      <c r="AY147" s="167" t="s">
        <v>140</v>
      </c>
    </row>
    <row r="148" spans="1:65" s="14" customFormat="1" ht="11.25">
      <c r="B148" s="174"/>
      <c r="D148" s="158" t="s">
        <v>155</v>
      </c>
      <c r="E148" s="175" t="s">
        <v>1</v>
      </c>
      <c r="F148" s="176" t="s">
        <v>157</v>
      </c>
      <c r="H148" s="177">
        <v>2060</v>
      </c>
      <c r="I148" s="178"/>
      <c r="L148" s="174"/>
      <c r="M148" s="179"/>
      <c r="N148" s="180"/>
      <c r="O148" s="180"/>
      <c r="P148" s="180"/>
      <c r="Q148" s="180"/>
      <c r="R148" s="180"/>
      <c r="S148" s="180"/>
      <c r="T148" s="181"/>
      <c r="AT148" s="175" t="s">
        <v>155</v>
      </c>
      <c r="AU148" s="175" t="s">
        <v>83</v>
      </c>
      <c r="AV148" s="14" t="s">
        <v>147</v>
      </c>
      <c r="AW148" s="14" t="s">
        <v>30</v>
      </c>
      <c r="AX148" s="14" t="s">
        <v>81</v>
      </c>
      <c r="AY148" s="175" t="s">
        <v>140</v>
      </c>
    </row>
    <row r="149" spans="1:65" s="2" customFormat="1" ht="16.5" customHeight="1">
      <c r="A149" s="33"/>
      <c r="B149" s="144"/>
      <c r="C149" s="145" t="s">
        <v>267</v>
      </c>
      <c r="D149" s="145" t="s">
        <v>142</v>
      </c>
      <c r="E149" s="146" t="s">
        <v>191</v>
      </c>
      <c r="F149" s="147" t="s">
        <v>192</v>
      </c>
      <c r="G149" s="148" t="s">
        <v>193</v>
      </c>
      <c r="H149" s="149">
        <v>150</v>
      </c>
      <c r="I149" s="150"/>
      <c r="J149" s="151">
        <f>ROUND(I149*H149,2)</f>
        <v>0</v>
      </c>
      <c r="K149" s="147" t="s">
        <v>146</v>
      </c>
      <c r="L149" s="34"/>
      <c r="M149" s="152" t="s">
        <v>1</v>
      </c>
      <c r="N149" s="153" t="s">
        <v>38</v>
      </c>
      <c r="O149" s="59"/>
      <c r="P149" s="154">
        <f>O149*H149</f>
        <v>0</v>
      </c>
      <c r="Q149" s="154">
        <v>0</v>
      </c>
      <c r="R149" s="154">
        <f>Q149*H149</f>
        <v>0</v>
      </c>
      <c r="S149" s="154">
        <v>0.23</v>
      </c>
      <c r="T149" s="155">
        <f>S149*H149</f>
        <v>34.5</v>
      </c>
      <c r="U149" s="33"/>
      <c r="V149" s="33"/>
      <c r="W149" s="33"/>
      <c r="X149" s="33"/>
      <c r="Y149" s="33"/>
      <c r="Z149" s="33"/>
      <c r="AA149" s="33"/>
      <c r="AB149" s="33"/>
      <c r="AC149" s="33"/>
      <c r="AD149" s="33"/>
      <c r="AE149" s="33"/>
      <c r="AR149" s="156" t="s">
        <v>147</v>
      </c>
      <c r="AT149" s="156" t="s">
        <v>142</v>
      </c>
      <c r="AU149" s="156" t="s">
        <v>83</v>
      </c>
      <c r="AY149" s="18" t="s">
        <v>140</v>
      </c>
      <c r="BE149" s="157">
        <f>IF(N149="základní",J149,0)</f>
        <v>0</v>
      </c>
      <c r="BF149" s="157">
        <f>IF(N149="snížená",J149,0)</f>
        <v>0</v>
      </c>
      <c r="BG149" s="157">
        <f>IF(N149="zákl. přenesená",J149,0)</f>
        <v>0</v>
      </c>
      <c r="BH149" s="157">
        <f>IF(N149="sníž. přenesená",J149,0)</f>
        <v>0</v>
      </c>
      <c r="BI149" s="157">
        <f>IF(N149="nulová",J149,0)</f>
        <v>0</v>
      </c>
      <c r="BJ149" s="18" t="s">
        <v>81</v>
      </c>
      <c r="BK149" s="157">
        <f>ROUND(I149*H149,2)</f>
        <v>0</v>
      </c>
      <c r="BL149" s="18" t="s">
        <v>147</v>
      </c>
      <c r="BM149" s="156" t="s">
        <v>1276</v>
      </c>
    </row>
    <row r="150" spans="1:65" s="2" customFormat="1" ht="29.25">
      <c r="A150" s="33"/>
      <c r="B150" s="34"/>
      <c r="C150" s="33"/>
      <c r="D150" s="158" t="s">
        <v>149</v>
      </c>
      <c r="E150" s="33"/>
      <c r="F150" s="159" t="s">
        <v>195</v>
      </c>
      <c r="G150" s="33"/>
      <c r="H150" s="33"/>
      <c r="I150" s="160"/>
      <c r="J150" s="33"/>
      <c r="K150" s="33"/>
      <c r="L150" s="34"/>
      <c r="M150" s="161"/>
      <c r="N150" s="162"/>
      <c r="O150" s="59"/>
      <c r="P150" s="59"/>
      <c r="Q150" s="59"/>
      <c r="R150" s="59"/>
      <c r="S150" s="59"/>
      <c r="T150" s="60"/>
      <c r="U150" s="33"/>
      <c r="V150" s="33"/>
      <c r="W150" s="33"/>
      <c r="X150" s="33"/>
      <c r="Y150" s="33"/>
      <c r="Z150" s="33"/>
      <c r="AA150" s="33"/>
      <c r="AB150" s="33"/>
      <c r="AC150" s="33"/>
      <c r="AD150" s="33"/>
      <c r="AE150" s="33"/>
      <c r="AT150" s="18" t="s">
        <v>149</v>
      </c>
      <c r="AU150" s="18" t="s">
        <v>83</v>
      </c>
    </row>
    <row r="151" spans="1:65" s="2" customFormat="1" ht="11.25">
      <c r="A151" s="33"/>
      <c r="B151" s="34"/>
      <c r="C151" s="33"/>
      <c r="D151" s="163" t="s">
        <v>151</v>
      </c>
      <c r="E151" s="33"/>
      <c r="F151" s="164" t="s">
        <v>196</v>
      </c>
      <c r="G151" s="33"/>
      <c r="H151" s="33"/>
      <c r="I151" s="160"/>
      <c r="J151" s="33"/>
      <c r="K151" s="33"/>
      <c r="L151" s="34"/>
      <c r="M151" s="161"/>
      <c r="N151" s="162"/>
      <c r="O151" s="59"/>
      <c r="P151" s="59"/>
      <c r="Q151" s="59"/>
      <c r="R151" s="59"/>
      <c r="S151" s="59"/>
      <c r="T151" s="60"/>
      <c r="U151" s="33"/>
      <c r="V151" s="33"/>
      <c r="W151" s="33"/>
      <c r="X151" s="33"/>
      <c r="Y151" s="33"/>
      <c r="Z151" s="33"/>
      <c r="AA151" s="33"/>
      <c r="AB151" s="33"/>
      <c r="AC151" s="33"/>
      <c r="AD151" s="33"/>
      <c r="AE151" s="33"/>
      <c r="AT151" s="18" t="s">
        <v>151</v>
      </c>
      <c r="AU151" s="18" t="s">
        <v>83</v>
      </c>
    </row>
    <row r="152" spans="1:65" s="2" customFormat="1" ht="156">
      <c r="A152" s="33"/>
      <c r="B152" s="34"/>
      <c r="C152" s="33"/>
      <c r="D152" s="158" t="s">
        <v>153</v>
      </c>
      <c r="E152" s="33"/>
      <c r="F152" s="165" t="s">
        <v>197</v>
      </c>
      <c r="G152" s="33"/>
      <c r="H152" s="33"/>
      <c r="I152" s="160"/>
      <c r="J152" s="33"/>
      <c r="K152" s="33"/>
      <c r="L152" s="34"/>
      <c r="M152" s="161"/>
      <c r="N152" s="162"/>
      <c r="O152" s="59"/>
      <c r="P152" s="59"/>
      <c r="Q152" s="59"/>
      <c r="R152" s="59"/>
      <c r="S152" s="59"/>
      <c r="T152" s="60"/>
      <c r="U152" s="33"/>
      <c r="V152" s="33"/>
      <c r="W152" s="33"/>
      <c r="X152" s="33"/>
      <c r="Y152" s="33"/>
      <c r="Z152" s="33"/>
      <c r="AA152" s="33"/>
      <c r="AB152" s="33"/>
      <c r="AC152" s="33"/>
      <c r="AD152" s="33"/>
      <c r="AE152" s="33"/>
      <c r="AT152" s="18" t="s">
        <v>153</v>
      </c>
      <c r="AU152" s="18" t="s">
        <v>83</v>
      </c>
    </row>
    <row r="153" spans="1:65" s="13" customFormat="1" ht="11.25">
      <c r="B153" s="166"/>
      <c r="D153" s="158" t="s">
        <v>155</v>
      </c>
      <c r="E153" s="167" t="s">
        <v>1</v>
      </c>
      <c r="F153" s="168" t="s">
        <v>1277</v>
      </c>
      <c r="H153" s="169">
        <v>150</v>
      </c>
      <c r="I153" s="170"/>
      <c r="L153" s="166"/>
      <c r="M153" s="171"/>
      <c r="N153" s="172"/>
      <c r="O153" s="172"/>
      <c r="P153" s="172"/>
      <c r="Q153" s="172"/>
      <c r="R153" s="172"/>
      <c r="S153" s="172"/>
      <c r="T153" s="173"/>
      <c r="AT153" s="167" t="s">
        <v>155</v>
      </c>
      <c r="AU153" s="167" t="s">
        <v>83</v>
      </c>
      <c r="AV153" s="13" t="s">
        <v>83</v>
      </c>
      <c r="AW153" s="13" t="s">
        <v>30</v>
      </c>
      <c r="AX153" s="13" t="s">
        <v>81</v>
      </c>
      <c r="AY153" s="167" t="s">
        <v>140</v>
      </c>
    </row>
    <row r="154" spans="1:65" s="2" customFormat="1" ht="16.5" customHeight="1">
      <c r="A154" s="33"/>
      <c r="B154" s="144"/>
      <c r="C154" s="145" t="s">
        <v>172</v>
      </c>
      <c r="D154" s="145" t="s">
        <v>142</v>
      </c>
      <c r="E154" s="146" t="s">
        <v>200</v>
      </c>
      <c r="F154" s="147" t="s">
        <v>201</v>
      </c>
      <c r="G154" s="148" t="s">
        <v>193</v>
      </c>
      <c r="H154" s="149">
        <v>390</v>
      </c>
      <c r="I154" s="150"/>
      <c r="J154" s="151">
        <f>ROUND(I154*H154,2)</f>
        <v>0</v>
      </c>
      <c r="K154" s="147" t="s">
        <v>146</v>
      </c>
      <c r="L154" s="34"/>
      <c r="M154" s="152" t="s">
        <v>1</v>
      </c>
      <c r="N154" s="153" t="s">
        <v>38</v>
      </c>
      <c r="O154" s="59"/>
      <c r="P154" s="154">
        <f>O154*H154</f>
        <v>0</v>
      </c>
      <c r="Q154" s="154">
        <v>0</v>
      </c>
      <c r="R154" s="154">
        <f>Q154*H154</f>
        <v>0</v>
      </c>
      <c r="S154" s="154">
        <v>0.28999999999999998</v>
      </c>
      <c r="T154" s="155">
        <f>S154*H154</f>
        <v>113.1</v>
      </c>
      <c r="U154" s="33"/>
      <c r="V154" s="33"/>
      <c r="W154" s="33"/>
      <c r="X154" s="33"/>
      <c r="Y154" s="33"/>
      <c r="Z154" s="33"/>
      <c r="AA154" s="33"/>
      <c r="AB154" s="33"/>
      <c r="AC154" s="33"/>
      <c r="AD154" s="33"/>
      <c r="AE154" s="33"/>
      <c r="AR154" s="156" t="s">
        <v>147</v>
      </c>
      <c r="AT154" s="156" t="s">
        <v>142</v>
      </c>
      <c r="AU154" s="156" t="s">
        <v>83</v>
      </c>
      <c r="AY154" s="18" t="s">
        <v>140</v>
      </c>
      <c r="BE154" s="157">
        <f>IF(N154="základní",J154,0)</f>
        <v>0</v>
      </c>
      <c r="BF154" s="157">
        <f>IF(N154="snížená",J154,0)</f>
        <v>0</v>
      </c>
      <c r="BG154" s="157">
        <f>IF(N154="zákl. přenesená",J154,0)</f>
        <v>0</v>
      </c>
      <c r="BH154" s="157">
        <f>IF(N154="sníž. přenesená",J154,0)</f>
        <v>0</v>
      </c>
      <c r="BI154" s="157">
        <f>IF(N154="nulová",J154,0)</f>
        <v>0</v>
      </c>
      <c r="BJ154" s="18" t="s">
        <v>81</v>
      </c>
      <c r="BK154" s="157">
        <f>ROUND(I154*H154,2)</f>
        <v>0</v>
      </c>
      <c r="BL154" s="18" t="s">
        <v>147</v>
      </c>
      <c r="BM154" s="156" t="s">
        <v>1278</v>
      </c>
    </row>
    <row r="155" spans="1:65" s="2" customFormat="1" ht="29.25">
      <c r="A155" s="33"/>
      <c r="B155" s="34"/>
      <c r="C155" s="33"/>
      <c r="D155" s="158" t="s">
        <v>149</v>
      </c>
      <c r="E155" s="33"/>
      <c r="F155" s="159" t="s">
        <v>203</v>
      </c>
      <c r="G155" s="33"/>
      <c r="H155" s="33"/>
      <c r="I155" s="160"/>
      <c r="J155" s="33"/>
      <c r="K155" s="33"/>
      <c r="L155" s="34"/>
      <c r="M155" s="161"/>
      <c r="N155" s="162"/>
      <c r="O155" s="59"/>
      <c r="P155" s="59"/>
      <c r="Q155" s="59"/>
      <c r="R155" s="59"/>
      <c r="S155" s="59"/>
      <c r="T155" s="60"/>
      <c r="U155" s="33"/>
      <c r="V155" s="33"/>
      <c r="W155" s="33"/>
      <c r="X155" s="33"/>
      <c r="Y155" s="33"/>
      <c r="Z155" s="33"/>
      <c r="AA155" s="33"/>
      <c r="AB155" s="33"/>
      <c r="AC155" s="33"/>
      <c r="AD155" s="33"/>
      <c r="AE155" s="33"/>
      <c r="AT155" s="18" t="s">
        <v>149</v>
      </c>
      <c r="AU155" s="18" t="s">
        <v>83</v>
      </c>
    </row>
    <row r="156" spans="1:65" s="2" customFormat="1" ht="11.25">
      <c r="A156" s="33"/>
      <c r="B156" s="34"/>
      <c r="C156" s="33"/>
      <c r="D156" s="163" t="s">
        <v>151</v>
      </c>
      <c r="E156" s="33"/>
      <c r="F156" s="164" t="s">
        <v>204</v>
      </c>
      <c r="G156" s="33"/>
      <c r="H156" s="33"/>
      <c r="I156" s="160"/>
      <c r="J156" s="33"/>
      <c r="K156" s="33"/>
      <c r="L156" s="34"/>
      <c r="M156" s="161"/>
      <c r="N156" s="162"/>
      <c r="O156" s="59"/>
      <c r="P156" s="59"/>
      <c r="Q156" s="59"/>
      <c r="R156" s="59"/>
      <c r="S156" s="59"/>
      <c r="T156" s="60"/>
      <c r="U156" s="33"/>
      <c r="V156" s="33"/>
      <c r="W156" s="33"/>
      <c r="X156" s="33"/>
      <c r="Y156" s="33"/>
      <c r="Z156" s="33"/>
      <c r="AA156" s="33"/>
      <c r="AB156" s="33"/>
      <c r="AC156" s="33"/>
      <c r="AD156" s="33"/>
      <c r="AE156" s="33"/>
      <c r="AT156" s="18" t="s">
        <v>151</v>
      </c>
      <c r="AU156" s="18" t="s">
        <v>83</v>
      </c>
    </row>
    <row r="157" spans="1:65" s="2" customFormat="1" ht="156">
      <c r="A157" s="33"/>
      <c r="B157" s="34"/>
      <c r="C157" s="33"/>
      <c r="D157" s="158" t="s">
        <v>153</v>
      </c>
      <c r="E157" s="33"/>
      <c r="F157" s="165" t="s">
        <v>197</v>
      </c>
      <c r="G157" s="33"/>
      <c r="H157" s="33"/>
      <c r="I157" s="160"/>
      <c r="J157" s="33"/>
      <c r="K157" s="33"/>
      <c r="L157" s="34"/>
      <c r="M157" s="161"/>
      <c r="N157" s="162"/>
      <c r="O157" s="59"/>
      <c r="P157" s="59"/>
      <c r="Q157" s="59"/>
      <c r="R157" s="59"/>
      <c r="S157" s="59"/>
      <c r="T157" s="60"/>
      <c r="U157" s="33"/>
      <c r="V157" s="33"/>
      <c r="W157" s="33"/>
      <c r="X157" s="33"/>
      <c r="Y157" s="33"/>
      <c r="Z157" s="33"/>
      <c r="AA157" s="33"/>
      <c r="AB157" s="33"/>
      <c r="AC157" s="33"/>
      <c r="AD157" s="33"/>
      <c r="AE157" s="33"/>
      <c r="AT157" s="18" t="s">
        <v>153</v>
      </c>
      <c r="AU157" s="18" t="s">
        <v>83</v>
      </c>
    </row>
    <row r="158" spans="1:65" s="13" customFormat="1" ht="11.25">
      <c r="B158" s="166"/>
      <c r="D158" s="158" t="s">
        <v>155</v>
      </c>
      <c r="E158" s="167" t="s">
        <v>1</v>
      </c>
      <c r="F158" s="168" t="s">
        <v>1279</v>
      </c>
      <c r="H158" s="169">
        <v>390</v>
      </c>
      <c r="I158" s="170"/>
      <c r="L158" s="166"/>
      <c r="M158" s="171"/>
      <c r="N158" s="172"/>
      <c r="O158" s="172"/>
      <c r="P158" s="172"/>
      <c r="Q158" s="172"/>
      <c r="R158" s="172"/>
      <c r="S158" s="172"/>
      <c r="T158" s="173"/>
      <c r="AT158" s="167" t="s">
        <v>155</v>
      </c>
      <c r="AU158" s="167" t="s">
        <v>83</v>
      </c>
      <c r="AV158" s="13" t="s">
        <v>83</v>
      </c>
      <c r="AW158" s="13" t="s">
        <v>30</v>
      </c>
      <c r="AX158" s="13" t="s">
        <v>81</v>
      </c>
      <c r="AY158" s="167" t="s">
        <v>140</v>
      </c>
    </row>
    <row r="159" spans="1:65" s="2" customFormat="1" ht="21.75" customHeight="1">
      <c r="A159" s="33"/>
      <c r="B159" s="144"/>
      <c r="C159" s="145" t="s">
        <v>190</v>
      </c>
      <c r="D159" s="145" t="s">
        <v>142</v>
      </c>
      <c r="E159" s="146" t="s">
        <v>207</v>
      </c>
      <c r="F159" s="147" t="s">
        <v>208</v>
      </c>
      <c r="G159" s="148" t="s">
        <v>209</v>
      </c>
      <c r="H159" s="149">
        <v>54.9</v>
      </c>
      <c r="I159" s="150"/>
      <c r="J159" s="151">
        <f>ROUND(I159*H159,2)</f>
        <v>0</v>
      </c>
      <c r="K159" s="147" t="s">
        <v>210</v>
      </c>
      <c r="L159" s="34"/>
      <c r="M159" s="152" t="s">
        <v>1</v>
      </c>
      <c r="N159" s="153" t="s">
        <v>38</v>
      </c>
      <c r="O159" s="59"/>
      <c r="P159" s="154">
        <f>O159*H159</f>
        <v>0</v>
      </c>
      <c r="Q159" s="154">
        <v>0</v>
      </c>
      <c r="R159" s="154">
        <f>Q159*H159</f>
        <v>0</v>
      </c>
      <c r="S159" s="154">
        <v>0</v>
      </c>
      <c r="T159" s="155">
        <f>S159*H159</f>
        <v>0</v>
      </c>
      <c r="U159" s="33"/>
      <c r="V159" s="33"/>
      <c r="W159" s="33"/>
      <c r="X159" s="33"/>
      <c r="Y159" s="33"/>
      <c r="Z159" s="33"/>
      <c r="AA159" s="33"/>
      <c r="AB159" s="33"/>
      <c r="AC159" s="33"/>
      <c r="AD159" s="33"/>
      <c r="AE159" s="33"/>
      <c r="AR159" s="156" t="s">
        <v>147</v>
      </c>
      <c r="AT159" s="156" t="s">
        <v>142</v>
      </c>
      <c r="AU159" s="156" t="s">
        <v>83</v>
      </c>
      <c r="AY159" s="18" t="s">
        <v>140</v>
      </c>
      <c r="BE159" s="157">
        <f>IF(N159="základní",J159,0)</f>
        <v>0</v>
      </c>
      <c r="BF159" s="157">
        <f>IF(N159="snížená",J159,0)</f>
        <v>0</v>
      </c>
      <c r="BG159" s="157">
        <f>IF(N159="zákl. přenesená",J159,0)</f>
        <v>0</v>
      </c>
      <c r="BH159" s="157">
        <f>IF(N159="sníž. přenesená",J159,0)</f>
        <v>0</v>
      </c>
      <c r="BI159" s="157">
        <f>IF(N159="nulová",J159,0)</f>
        <v>0</v>
      </c>
      <c r="BJ159" s="18" t="s">
        <v>81</v>
      </c>
      <c r="BK159" s="157">
        <f>ROUND(I159*H159,2)</f>
        <v>0</v>
      </c>
      <c r="BL159" s="18" t="s">
        <v>147</v>
      </c>
      <c r="BM159" s="156" t="s">
        <v>1280</v>
      </c>
    </row>
    <row r="160" spans="1:65" s="2" customFormat="1" ht="29.25">
      <c r="A160" s="33"/>
      <c r="B160" s="34"/>
      <c r="C160" s="33"/>
      <c r="D160" s="158" t="s">
        <v>149</v>
      </c>
      <c r="E160" s="33"/>
      <c r="F160" s="159" t="s">
        <v>212</v>
      </c>
      <c r="G160" s="33"/>
      <c r="H160" s="33"/>
      <c r="I160" s="160"/>
      <c r="J160" s="33"/>
      <c r="K160" s="33"/>
      <c r="L160" s="34"/>
      <c r="M160" s="161"/>
      <c r="N160" s="162"/>
      <c r="O160" s="59"/>
      <c r="P160" s="59"/>
      <c r="Q160" s="59"/>
      <c r="R160" s="59"/>
      <c r="S160" s="59"/>
      <c r="T160" s="60"/>
      <c r="U160" s="33"/>
      <c r="V160" s="33"/>
      <c r="W160" s="33"/>
      <c r="X160" s="33"/>
      <c r="Y160" s="33"/>
      <c r="Z160" s="33"/>
      <c r="AA160" s="33"/>
      <c r="AB160" s="33"/>
      <c r="AC160" s="33"/>
      <c r="AD160" s="33"/>
      <c r="AE160" s="33"/>
      <c r="AT160" s="18" t="s">
        <v>149</v>
      </c>
      <c r="AU160" s="18" t="s">
        <v>83</v>
      </c>
    </row>
    <row r="161" spans="1:65" s="2" customFormat="1" ht="234">
      <c r="A161" s="33"/>
      <c r="B161" s="34"/>
      <c r="C161" s="33"/>
      <c r="D161" s="158" t="s">
        <v>153</v>
      </c>
      <c r="E161" s="33"/>
      <c r="F161" s="165" t="s">
        <v>213</v>
      </c>
      <c r="G161" s="33"/>
      <c r="H161" s="33"/>
      <c r="I161" s="160"/>
      <c r="J161" s="33"/>
      <c r="K161" s="33"/>
      <c r="L161" s="34"/>
      <c r="M161" s="161"/>
      <c r="N161" s="162"/>
      <c r="O161" s="59"/>
      <c r="P161" s="59"/>
      <c r="Q161" s="59"/>
      <c r="R161" s="59"/>
      <c r="S161" s="59"/>
      <c r="T161" s="60"/>
      <c r="U161" s="33"/>
      <c r="V161" s="33"/>
      <c r="W161" s="33"/>
      <c r="X161" s="33"/>
      <c r="Y161" s="33"/>
      <c r="Z161" s="33"/>
      <c r="AA161" s="33"/>
      <c r="AB161" s="33"/>
      <c r="AC161" s="33"/>
      <c r="AD161" s="33"/>
      <c r="AE161" s="33"/>
      <c r="AT161" s="18" t="s">
        <v>153</v>
      </c>
      <c r="AU161" s="18" t="s">
        <v>83</v>
      </c>
    </row>
    <row r="162" spans="1:65" s="13" customFormat="1" ht="33.75">
      <c r="B162" s="166"/>
      <c r="D162" s="158" t="s">
        <v>155</v>
      </c>
      <c r="E162" s="167" t="s">
        <v>1</v>
      </c>
      <c r="F162" s="168" t="s">
        <v>1281</v>
      </c>
      <c r="H162" s="169">
        <v>54.9</v>
      </c>
      <c r="I162" s="170"/>
      <c r="L162" s="166"/>
      <c r="M162" s="171"/>
      <c r="N162" s="172"/>
      <c r="O162" s="172"/>
      <c r="P162" s="172"/>
      <c r="Q162" s="172"/>
      <c r="R162" s="172"/>
      <c r="S162" s="172"/>
      <c r="T162" s="173"/>
      <c r="AT162" s="167" t="s">
        <v>155</v>
      </c>
      <c r="AU162" s="167" t="s">
        <v>83</v>
      </c>
      <c r="AV162" s="13" t="s">
        <v>83</v>
      </c>
      <c r="AW162" s="13" t="s">
        <v>30</v>
      </c>
      <c r="AX162" s="13" t="s">
        <v>81</v>
      </c>
      <c r="AY162" s="167" t="s">
        <v>140</v>
      </c>
    </row>
    <row r="163" spans="1:65" s="2" customFormat="1" ht="33" customHeight="1">
      <c r="A163" s="33"/>
      <c r="B163" s="144"/>
      <c r="C163" s="145" t="s">
        <v>199</v>
      </c>
      <c r="D163" s="145" t="s">
        <v>142</v>
      </c>
      <c r="E163" s="146" t="s">
        <v>215</v>
      </c>
      <c r="F163" s="147" t="s">
        <v>216</v>
      </c>
      <c r="G163" s="148" t="s">
        <v>209</v>
      </c>
      <c r="H163" s="149">
        <v>204.36</v>
      </c>
      <c r="I163" s="150"/>
      <c r="J163" s="151">
        <f>ROUND(I163*H163,2)</f>
        <v>0</v>
      </c>
      <c r="K163" s="147" t="s">
        <v>146</v>
      </c>
      <c r="L163" s="34"/>
      <c r="M163" s="152" t="s">
        <v>1</v>
      </c>
      <c r="N163" s="153" t="s">
        <v>38</v>
      </c>
      <c r="O163" s="59"/>
      <c r="P163" s="154">
        <f>O163*H163</f>
        <v>0</v>
      </c>
      <c r="Q163" s="154">
        <v>0</v>
      </c>
      <c r="R163" s="154">
        <f>Q163*H163</f>
        <v>0</v>
      </c>
      <c r="S163" s="154">
        <v>0</v>
      </c>
      <c r="T163" s="155">
        <f>S163*H163</f>
        <v>0</v>
      </c>
      <c r="U163" s="33"/>
      <c r="V163" s="33"/>
      <c r="W163" s="33"/>
      <c r="X163" s="33"/>
      <c r="Y163" s="33"/>
      <c r="Z163" s="33"/>
      <c r="AA163" s="33"/>
      <c r="AB163" s="33"/>
      <c r="AC163" s="33"/>
      <c r="AD163" s="33"/>
      <c r="AE163" s="33"/>
      <c r="AR163" s="156" t="s">
        <v>147</v>
      </c>
      <c r="AT163" s="156" t="s">
        <v>142</v>
      </c>
      <c r="AU163" s="156" t="s">
        <v>83</v>
      </c>
      <c r="AY163" s="18" t="s">
        <v>140</v>
      </c>
      <c r="BE163" s="157">
        <f>IF(N163="základní",J163,0)</f>
        <v>0</v>
      </c>
      <c r="BF163" s="157">
        <f>IF(N163="snížená",J163,0)</f>
        <v>0</v>
      </c>
      <c r="BG163" s="157">
        <f>IF(N163="zákl. přenesená",J163,0)</f>
        <v>0</v>
      </c>
      <c r="BH163" s="157">
        <f>IF(N163="sníž. přenesená",J163,0)</f>
        <v>0</v>
      </c>
      <c r="BI163" s="157">
        <f>IF(N163="nulová",J163,0)</f>
        <v>0</v>
      </c>
      <c r="BJ163" s="18" t="s">
        <v>81</v>
      </c>
      <c r="BK163" s="157">
        <f>ROUND(I163*H163,2)</f>
        <v>0</v>
      </c>
      <c r="BL163" s="18" t="s">
        <v>147</v>
      </c>
      <c r="BM163" s="156" t="s">
        <v>1282</v>
      </c>
    </row>
    <row r="164" spans="1:65" s="2" customFormat="1" ht="19.5">
      <c r="A164" s="33"/>
      <c r="B164" s="34"/>
      <c r="C164" s="33"/>
      <c r="D164" s="158" t="s">
        <v>149</v>
      </c>
      <c r="E164" s="33"/>
      <c r="F164" s="159" t="s">
        <v>218</v>
      </c>
      <c r="G164" s="33"/>
      <c r="H164" s="33"/>
      <c r="I164" s="160"/>
      <c r="J164" s="33"/>
      <c r="K164" s="33"/>
      <c r="L164" s="34"/>
      <c r="M164" s="161"/>
      <c r="N164" s="162"/>
      <c r="O164" s="59"/>
      <c r="P164" s="59"/>
      <c r="Q164" s="59"/>
      <c r="R164" s="59"/>
      <c r="S164" s="59"/>
      <c r="T164" s="60"/>
      <c r="U164" s="33"/>
      <c r="V164" s="33"/>
      <c r="W164" s="33"/>
      <c r="X164" s="33"/>
      <c r="Y164" s="33"/>
      <c r="Z164" s="33"/>
      <c r="AA164" s="33"/>
      <c r="AB164" s="33"/>
      <c r="AC164" s="33"/>
      <c r="AD164" s="33"/>
      <c r="AE164" s="33"/>
      <c r="AT164" s="18" t="s">
        <v>149</v>
      </c>
      <c r="AU164" s="18" t="s">
        <v>83</v>
      </c>
    </row>
    <row r="165" spans="1:65" s="2" customFormat="1" ht="11.25">
      <c r="A165" s="33"/>
      <c r="B165" s="34"/>
      <c r="C165" s="33"/>
      <c r="D165" s="163" t="s">
        <v>151</v>
      </c>
      <c r="E165" s="33"/>
      <c r="F165" s="164" t="s">
        <v>219</v>
      </c>
      <c r="G165" s="33"/>
      <c r="H165" s="33"/>
      <c r="I165" s="160"/>
      <c r="J165" s="33"/>
      <c r="K165" s="33"/>
      <c r="L165" s="34"/>
      <c r="M165" s="161"/>
      <c r="N165" s="162"/>
      <c r="O165" s="59"/>
      <c r="P165" s="59"/>
      <c r="Q165" s="59"/>
      <c r="R165" s="59"/>
      <c r="S165" s="59"/>
      <c r="T165" s="60"/>
      <c r="U165" s="33"/>
      <c r="V165" s="33"/>
      <c r="W165" s="33"/>
      <c r="X165" s="33"/>
      <c r="Y165" s="33"/>
      <c r="Z165" s="33"/>
      <c r="AA165" s="33"/>
      <c r="AB165" s="33"/>
      <c r="AC165" s="33"/>
      <c r="AD165" s="33"/>
      <c r="AE165" s="33"/>
      <c r="AT165" s="18" t="s">
        <v>151</v>
      </c>
      <c r="AU165" s="18" t="s">
        <v>83</v>
      </c>
    </row>
    <row r="166" spans="1:65" s="13" customFormat="1" ht="11.25">
      <c r="B166" s="166"/>
      <c r="D166" s="158" t="s">
        <v>155</v>
      </c>
      <c r="E166" s="167" t="s">
        <v>1</v>
      </c>
      <c r="F166" s="168" t="s">
        <v>1283</v>
      </c>
      <c r="H166" s="169">
        <v>140.6</v>
      </c>
      <c r="I166" s="170"/>
      <c r="L166" s="166"/>
      <c r="M166" s="171"/>
      <c r="N166" s="172"/>
      <c r="O166" s="172"/>
      <c r="P166" s="172"/>
      <c r="Q166" s="172"/>
      <c r="R166" s="172"/>
      <c r="S166" s="172"/>
      <c r="T166" s="173"/>
      <c r="AT166" s="167" t="s">
        <v>155</v>
      </c>
      <c r="AU166" s="167" t="s">
        <v>83</v>
      </c>
      <c r="AV166" s="13" t="s">
        <v>83</v>
      </c>
      <c r="AW166" s="13" t="s">
        <v>30</v>
      </c>
      <c r="AX166" s="13" t="s">
        <v>73</v>
      </c>
      <c r="AY166" s="167" t="s">
        <v>140</v>
      </c>
    </row>
    <row r="167" spans="1:65" s="13" customFormat="1" ht="11.25">
      <c r="B167" s="166"/>
      <c r="D167" s="158" t="s">
        <v>155</v>
      </c>
      <c r="E167" s="167" t="s">
        <v>1</v>
      </c>
      <c r="F167" s="168" t="s">
        <v>1284</v>
      </c>
      <c r="H167" s="169">
        <v>9</v>
      </c>
      <c r="I167" s="170"/>
      <c r="L167" s="166"/>
      <c r="M167" s="171"/>
      <c r="N167" s="172"/>
      <c r="O167" s="172"/>
      <c r="P167" s="172"/>
      <c r="Q167" s="172"/>
      <c r="R167" s="172"/>
      <c r="S167" s="172"/>
      <c r="T167" s="173"/>
      <c r="AT167" s="167" t="s">
        <v>155</v>
      </c>
      <c r="AU167" s="167" t="s">
        <v>83</v>
      </c>
      <c r="AV167" s="13" t="s">
        <v>83</v>
      </c>
      <c r="AW167" s="13" t="s">
        <v>30</v>
      </c>
      <c r="AX167" s="13" t="s">
        <v>73</v>
      </c>
      <c r="AY167" s="167" t="s">
        <v>140</v>
      </c>
    </row>
    <row r="168" spans="1:65" s="13" customFormat="1" ht="11.25">
      <c r="B168" s="166"/>
      <c r="D168" s="158" t="s">
        <v>155</v>
      </c>
      <c r="E168" s="167" t="s">
        <v>1</v>
      </c>
      <c r="F168" s="168" t="s">
        <v>1285</v>
      </c>
      <c r="H168" s="169">
        <v>32.76</v>
      </c>
      <c r="I168" s="170"/>
      <c r="L168" s="166"/>
      <c r="M168" s="171"/>
      <c r="N168" s="172"/>
      <c r="O168" s="172"/>
      <c r="P168" s="172"/>
      <c r="Q168" s="172"/>
      <c r="R168" s="172"/>
      <c r="S168" s="172"/>
      <c r="T168" s="173"/>
      <c r="AT168" s="167" t="s">
        <v>155</v>
      </c>
      <c r="AU168" s="167" t="s">
        <v>83</v>
      </c>
      <c r="AV168" s="13" t="s">
        <v>83</v>
      </c>
      <c r="AW168" s="13" t="s">
        <v>30</v>
      </c>
      <c r="AX168" s="13" t="s">
        <v>73</v>
      </c>
      <c r="AY168" s="167" t="s">
        <v>140</v>
      </c>
    </row>
    <row r="169" spans="1:65" s="13" customFormat="1" ht="11.25">
      <c r="B169" s="166"/>
      <c r="D169" s="158" t="s">
        <v>155</v>
      </c>
      <c r="E169" s="167" t="s">
        <v>1</v>
      </c>
      <c r="F169" s="168" t="s">
        <v>1286</v>
      </c>
      <c r="H169" s="169">
        <v>22</v>
      </c>
      <c r="I169" s="170"/>
      <c r="L169" s="166"/>
      <c r="M169" s="171"/>
      <c r="N169" s="172"/>
      <c r="O169" s="172"/>
      <c r="P169" s="172"/>
      <c r="Q169" s="172"/>
      <c r="R169" s="172"/>
      <c r="S169" s="172"/>
      <c r="T169" s="173"/>
      <c r="AT169" s="167" t="s">
        <v>155</v>
      </c>
      <c r="AU169" s="167" t="s">
        <v>83</v>
      </c>
      <c r="AV169" s="13" t="s">
        <v>83</v>
      </c>
      <c r="AW169" s="13" t="s">
        <v>30</v>
      </c>
      <c r="AX169" s="13" t="s">
        <v>73</v>
      </c>
      <c r="AY169" s="167" t="s">
        <v>140</v>
      </c>
    </row>
    <row r="170" spans="1:65" s="14" customFormat="1" ht="11.25">
      <c r="B170" s="174"/>
      <c r="D170" s="158" t="s">
        <v>155</v>
      </c>
      <c r="E170" s="175" t="s">
        <v>1</v>
      </c>
      <c r="F170" s="176" t="s">
        <v>157</v>
      </c>
      <c r="H170" s="177">
        <v>204.36</v>
      </c>
      <c r="I170" s="178"/>
      <c r="L170" s="174"/>
      <c r="M170" s="179"/>
      <c r="N170" s="180"/>
      <c r="O170" s="180"/>
      <c r="P170" s="180"/>
      <c r="Q170" s="180"/>
      <c r="R170" s="180"/>
      <c r="S170" s="180"/>
      <c r="T170" s="181"/>
      <c r="AT170" s="175" t="s">
        <v>155</v>
      </c>
      <c r="AU170" s="175" t="s">
        <v>83</v>
      </c>
      <c r="AV170" s="14" t="s">
        <v>147</v>
      </c>
      <c r="AW170" s="14" t="s">
        <v>30</v>
      </c>
      <c r="AX170" s="14" t="s">
        <v>81</v>
      </c>
      <c r="AY170" s="175" t="s">
        <v>140</v>
      </c>
    </row>
    <row r="171" spans="1:65" s="2" customFormat="1" ht="37.9" customHeight="1">
      <c r="A171" s="33"/>
      <c r="B171" s="144"/>
      <c r="C171" s="145" t="s">
        <v>399</v>
      </c>
      <c r="D171" s="145" t="s">
        <v>142</v>
      </c>
      <c r="E171" s="146" t="s">
        <v>224</v>
      </c>
      <c r="F171" s="147" t="s">
        <v>225</v>
      </c>
      <c r="G171" s="148" t="s">
        <v>209</v>
      </c>
      <c r="H171" s="149">
        <v>219.26</v>
      </c>
      <c r="I171" s="150"/>
      <c r="J171" s="151">
        <f>ROUND(I171*H171,2)</f>
        <v>0</v>
      </c>
      <c r="K171" s="147" t="s">
        <v>146</v>
      </c>
      <c r="L171" s="34"/>
      <c r="M171" s="152" t="s">
        <v>1</v>
      </c>
      <c r="N171" s="153" t="s">
        <v>38</v>
      </c>
      <c r="O171" s="59"/>
      <c r="P171" s="154">
        <f>O171*H171</f>
        <v>0</v>
      </c>
      <c r="Q171" s="154">
        <v>0</v>
      </c>
      <c r="R171" s="154">
        <f>Q171*H171</f>
        <v>0</v>
      </c>
      <c r="S171" s="154">
        <v>0</v>
      </c>
      <c r="T171" s="155">
        <f>S171*H171</f>
        <v>0</v>
      </c>
      <c r="U171" s="33"/>
      <c r="V171" s="33"/>
      <c r="W171" s="33"/>
      <c r="X171" s="33"/>
      <c r="Y171" s="33"/>
      <c r="Z171" s="33"/>
      <c r="AA171" s="33"/>
      <c r="AB171" s="33"/>
      <c r="AC171" s="33"/>
      <c r="AD171" s="33"/>
      <c r="AE171" s="33"/>
      <c r="AR171" s="156" t="s">
        <v>147</v>
      </c>
      <c r="AT171" s="156" t="s">
        <v>142</v>
      </c>
      <c r="AU171" s="156" t="s">
        <v>83</v>
      </c>
      <c r="AY171" s="18" t="s">
        <v>140</v>
      </c>
      <c r="BE171" s="157">
        <f>IF(N171="základní",J171,0)</f>
        <v>0</v>
      </c>
      <c r="BF171" s="157">
        <f>IF(N171="snížená",J171,0)</f>
        <v>0</v>
      </c>
      <c r="BG171" s="157">
        <f>IF(N171="zákl. přenesená",J171,0)</f>
        <v>0</v>
      </c>
      <c r="BH171" s="157">
        <f>IF(N171="sníž. přenesená",J171,0)</f>
        <v>0</v>
      </c>
      <c r="BI171" s="157">
        <f>IF(N171="nulová",J171,0)</f>
        <v>0</v>
      </c>
      <c r="BJ171" s="18" t="s">
        <v>81</v>
      </c>
      <c r="BK171" s="157">
        <f>ROUND(I171*H171,2)</f>
        <v>0</v>
      </c>
      <c r="BL171" s="18" t="s">
        <v>147</v>
      </c>
      <c r="BM171" s="156" t="s">
        <v>1287</v>
      </c>
    </row>
    <row r="172" spans="1:65" s="2" customFormat="1" ht="39">
      <c r="A172" s="33"/>
      <c r="B172" s="34"/>
      <c r="C172" s="33"/>
      <c r="D172" s="158" t="s">
        <v>149</v>
      </c>
      <c r="E172" s="33"/>
      <c r="F172" s="159" t="s">
        <v>227</v>
      </c>
      <c r="G172" s="33"/>
      <c r="H172" s="33"/>
      <c r="I172" s="160"/>
      <c r="J172" s="33"/>
      <c r="K172" s="33"/>
      <c r="L172" s="34"/>
      <c r="M172" s="161"/>
      <c r="N172" s="162"/>
      <c r="O172" s="59"/>
      <c r="P172" s="59"/>
      <c r="Q172" s="59"/>
      <c r="R172" s="59"/>
      <c r="S172" s="59"/>
      <c r="T172" s="60"/>
      <c r="U172" s="33"/>
      <c r="V172" s="33"/>
      <c r="W172" s="33"/>
      <c r="X172" s="33"/>
      <c r="Y172" s="33"/>
      <c r="Z172" s="33"/>
      <c r="AA172" s="33"/>
      <c r="AB172" s="33"/>
      <c r="AC172" s="33"/>
      <c r="AD172" s="33"/>
      <c r="AE172" s="33"/>
      <c r="AT172" s="18" t="s">
        <v>149</v>
      </c>
      <c r="AU172" s="18" t="s">
        <v>83</v>
      </c>
    </row>
    <row r="173" spans="1:65" s="2" customFormat="1" ht="11.25">
      <c r="A173" s="33"/>
      <c r="B173" s="34"/>
      <c r="C173" s="33"/>
      <c r="D173" s="163" t="s">
        <v>151</v>
      </c>
      <c r="E173" s="33"/>
      <c r="F173" s="164" t="s">
        <v>228</v>
      </c>
      <c r="G173" s="33"/>
      <c r="H173" s="33"/>
      <c r="I173" s="160"/>
      <c r="J173" s="33"/>
      <c r="K173" s="33"/>
      <c r="L173" s="34"/>
      <c r="M173" s="161"/>
      <c r="N173" s="162"/>
      <c r="O173" s="59"/>
      <c r="P173" s="59"/>
      <c r="Q173" s="59"/>
      <c r="R173" s="59"/>
      <c r="S173" s="59"/>
      <c r="T173" s="60"/>
      <c r="U173" s="33"/>
      <c r="V173" s="33"/>
      <c r="W173" s="33"/>
      <c r="X173" s="33"/>
      <c r="Y173" s="33"/>
      <c r="Z173" s="33"/>
      <c r="AA173" s="33"/>
      <c r="AB173" s="33"/>
      <c r="AC173" s="33"/>
      <c r="AD173" s="33"/>
      <c r="AE173" s="33"/>
      <c r="AT173" s="18" t="s">
        <v>151</v>
      </c>
      <c r="AU173" s="18" t="s">
        <v>83</v>
      </c>
    </row>
    <row r="174" spans="1:65" s="13" customFormat="1" ht="22.5">
      <c r="B174" s="166"/>
      <c r="D174" s="158" t="s">
        <v>155</v>
      </c>
      <c r="E174" s="167" t="s">
        <v>1</v>
      </c>
      <c r="F174" s="168" t="s">
        <v>1288</v>
      </c>
      <c r="H174" s="169">
        <v>219.26</v>
      </c>
      <c r="I174" s="170"/>
      <c r="L174" s="166"/>
      <c r="M174" s="171"/>
      <c r="N174" s="172"/>
      <c r="O174" s="172"/>
      <c r="P174" s="172"/>
      <c r="Q174" s="172"/>
      <c r="R174" s="172"/>
      <c r="S174" s="172"/>
      <c r="T174" s="173"/>
      <c r="AT174" s="167" t="s">
        <v>155</v>
      </c>
      <c r="AU174" s="167" t="s">
        <v>83</v>
      </c>
      <c r="AV174" s="13" t="s">
        <v>83</v>
      </c>
      <c r="AW174" s="13" t="s">
        <v>30</v>
      </c>
      <c r="AX174" s="13" t="s">
        <v>81</v>
      </c>
      <c r="AY174" s="167" t="s">
        <v>140</v>
      </c>
    </row>
    <row r="175" spans="1:65" s="2" customFormat="1" ht="24.2" customHeight="1">
      <c r="A175" s="33"/>
      <c r="B175" s="144"/>
      <c r="C175" s="145" t="s">
        <v>810</v>
      </c>
      <c r="D175" s="145" t="s">
        <v>142</v>
      </c>
      <c r="E175" s="146" t="s">
        <v>236</v>
      </c>
      <c r="F175" s="147" t="s">
        <v>237</v>
      </c>
      <c r="G175" s="148" t="s">
        <v>145</v>
      </c>
      <c r="H175" s="149">
        <v>100</v>
      </c>
      <c r="I175" s="150"/>
      <c r="J175" s="151">
        <f>ROUND(I175*H175,2)</f>
        <v>0</v>
      </c>
      <c r="K175" s="147" t="s">
        <v>238</v>
      </c>
      <c r="L175" s="34"/>
      <c r="M175" s="152" t="s">
        <v>1</v>
      </c>
      <c r="N175" s="153" t="s">
        <v>38</v>
      </c>
      <c r="O175" s="59"/>
      <c r="P175" s="154">
        <f>O175*H175</f>
        <v>0</v>
      </c>
      <c r="Q175" s="154">
        <v>0</v>
      </c>
      <c r="R175" s="154">
        <f>Q175*H175</f>
        <v>0</v>
      </c>
      <c r="S175" s="154">
        <v>0</v>
      </c>
      <c r="T175" s="155">
        <f>S175*H175</f>
        <v>0</v>
      </c>
      <c r="U175" s="33"/>
      <c r="V175" s="33"/>
      <c r="W175" s="33"/>
      <c r="X175" s="33"/>
      <c r="Y175" s="33"/>
      <c r="Z175" s="33"/>
      <c r="AA175" s="33"/>
      <c r="AB175" s="33"/>
      <c r="AC175" s="33"/>
      <c r="AD175" s="33"/>
      <c r="AE175" s="33"/>
      <c r="AR175" s="156" t="s">
        <v>147</v>
      </c>
      <c r="AT175" s="156" t="s">
        <v>142</v>
      </c>
      <c r="AU175" s="156" t="s">
        <v>83</v>
      </c>
      <c r="AY175" s="18" t="s">
        <v>140</v>
      </c>
      <c r="BE175" s="157">
        <f>IF(N175="základní",J175,0)</f>
        <v>0</v>
      </c>
      <c r="BF175" s="157">
        <f>IF(N175="snížená",J175,0)</f>
        <v>0</v>
      </c>
      <c r="BG175" s="157">
        <f>IF(N175="zákl. přenesená",J175,0)</f>
        <v>0</v>
      </c>
      <c r="BH175" s="157">
        <f>IF(N175="sníž. přenesená",J175,0)</f>
        <v>0</v>
      </c>
      <c r="BI175" s="157">
        <f>IF(N175="nulová",J175,0)</f>
        <v>0</v>
      </c>
      <c r="BJ175" s="18" t="s">
        <v>81</v>
      </c>
      <c r="BK175" s="157">
        <f>ROUND(I175*H175,2)</f>
        <v>0</v>
      </c>
      <c r="BL175" s="18" t="s">
        <v>147</v>
      </c>
      <c r="BM175" s="156" t="s">
        <v>1289</v>
      </c>
    </row>
    <row r="176" spans="1:65" s="2" customFormat="1" ht="19.5">
      <c r="A176" s="33"/>
      <c r="B176" s="34"/>
      <c r="C176" s="33"/>
      <c r="D176" s="158" t="s">
        <v>149</v>
      </c>
      <c r="E176" s="33"/>
      <c r="F176" s="159" t="s">
        <v>240</v>
      </c>
      <c r="G176" s="33"/>
      <c r="H176" s="33"/>
      <c r="I176" s="160"/>
      <c r="J176" s="33"/>
      <c r="K176" s="33"/>
      <c r="L176" s="34"/>
      <c r="M176" s="161"/>
      <c r="N176" s="162"/>
      <c r="O176" s="59"/>
      <c r="P176" s="59"/>
      <c r="Q176" s="59"/>
      <c r="R176" s="59"/>
      <c r="S176" s="59"/>
      <c r="T176" s="60"/>
      <c r="U176" s="33"/>
      <c r="V176" s="33"/>
      <c r="W176" s="33"/>
      <c r="X176" s="33"/>
      <c r="Y176" s="33"/>
      <c r="Z176" s="33"/>
      <c r="AA176" s="33"/>
      <c r="AB176" s="33"/>
      <c r="AC176" s="33"/>
      <c r="AD176" s="33"/>
      <c r="AE176" s="33"/>
      <c r="AT176" s="18" t="s">
        <v>149</v>
      </c>
      <c r="AU176" s="18" t="s">
        <v>83</v>
      </c>
    </row>
    <row r="177" spans="1:65" s="2" customFormat="1" ht="117">
      <c r="A177" s="33"/>
      <c r="B177" s="34"/>
      <c r="C177" s="33"/>
      <c r="D177" s="158" t="s">
        <v>153</v>
      </c>
      <c r="E177" s="33"/>
      <c r="F177" s="165" t="s">
        <v>241</v>
      </c>
      <c r="G177" s="33"/>
      <c r="H177" s="33"/>
      <c r="I177" s="160"/>
      <c r="J177" s="33"/>
      <c r="K177" s="33"/>
      <c r="L177" s="34"/>
      <c r="M177" s="161"/>
      <c r="N177" s="162"/>
      <c r="O177" s="59"/>
      <c r="P177" s="59"/>
      <c r="Q177" s="59"/>
      <c r="R177" s="59"/>
      <c r="S177" s="59"/>
      <c r="T177" s="60"/>
      <c r="U177" s="33"/>
      <c r="V177" s="33"/>
      <c r="W177" s="33"/>
      <c r="X177" s="33"/>
      <c r="Y177" s="33"/>
      <c r="Z177" s="33"/>
      <c r="AA177" s="33"/>
      <c r="AB177" s="33"/>
      <c r="AC177" s="33"/>
      <c r="AD177" s="33"/>
      <c r="AE177" s="33"/>
      <c r="AT177" s="18" t="s">
        <v>153</v>
      </c>
      <c r="AU177" s="18" t="s">
        <v>83</v>
      </c>
    </row>
    <row r="178" spans="1:65" s="13" customFormat="1" ht="11.25">
      <c r="B178" s="166"/>
      <c r="D178" s="158" t="s">
        <v>155</v>
      </c>
      <c r="E178" s="167" t="s">
        <v>1</v>
      </c>
      <c r="F178" s="168" t="s">
        <v>1290</v>
      </c>
      <c r="H178" s="169">
        <v>100</v>
      </c>
      <c r="I178" s="170"/>
      <c r="L178" s="166"/>
      <c r="M178" s="171"/>
      <c r="N178" s="172"/>
      <c r="O178" s="172"/>
      <c r="P178" s="172"/>
      <c r="Q178" s="172"/>
      <c r="R178" s="172"/>
      <c r="S178" s="172"/>
      <c r="T178" s="173"/>
      <c r="AT178" s="167" t="s">
        <v>155</v>
      </c>
      <c r="AU178" s="167" t="s">
        <v>83</v>
      </c>
      <c r="AV178" s="13" t="s">
        <v>83</v>
      </c>
      <c r="AW178" s="13" t="s">
        <v>30</v>
      </c>
      <c r="AX178" s="13" t="s">
        <v>81</v>
      </c>
      <c r="AY178" s="167" t="s">
        <v>140</v>
      </c>
    </row>
    <row r="179" spans="1:65" s="2" customFormat="1" ht="24.2" customHeight="1">
      <c r="A179" s="33"/>
      <c r="B179" s="144"/>
      <c r="C179" s="145" t="s">
        <v>223</v>
      </c>
      <c r="D179" s="145" t="s">
        <v>142</v>
      </c>
      <c r="E179" s="146" t="s">
        <v>244</v>
      </c>
      <c r="F179" s="147" t="s">
        <v>245</v>
      </c>
      <c r="G179" s="148" t="s">
        <v>145</v>
      </c>
      <c r="H179" s="149">
        <v>100</v>
      </c>
      <c r="I179" s="150"/>
      <c r="J179" s="151">
        <f>ROUND(I179*H179,2)</f>
        <v>0</v>
      </c>
      <c r="K179" s="147" t="s">
        <v>146</v>
      </c>
      <c r="L179" s="34"/>
      <c r="M179" s="152" t="s">
        <v>1</v>
      </c>
      <c r="N179" s="153" t="s">
        <v>38</v>
      </c>
      <c r="O179" s="59"/>
      <c r="P179" s="154">
        <f>O179*H179</f>
        <v>0</v>
      </c>
      <c r="Q179" s="154">
        <v>0</v>
      </c>
      <c r="R179" s="154">
        <f>Q179*H179</f>
        <v>0</v>
      </c>
      <c r="S179" s="154">
        <v>0</v>
      </c>
      <c r="T179" s="155">
        <f>S179*H179</f>
        <v>0</v>
      </c>
      <c r="U179" s="33"/>
      <c r="V179" s="33"/>
      <c r="W179" s="33"/>
      <c r="X179" s="33"/>
      <c r="Y179" s="33"/>
      <c r="Z179" s="33"/>
      <c r="AA179" s="33"/>
      <c r="AB179" s="33"/>
      <c r="AC179" s="33"/>
      <c r="AD179" s="33"/>
      <c r="AE179" s="33"/>
      <c r="AR179" s="156" t="s">
        <v>147</v>
      </c>
      <c r="AT179" s="156" t="s">
        <v>142</v>
      </c>
      <c r="AU179" s="156" t="s">
        <v>83</v>
      </c>
      <c r="AY179" s="18" t="s">
        <v>140</v>
      </c>
      <c r="BE179" s="157">
        <f>IF(N179="základní",J179,0)</f>
        <v>0</v>
      </c>
      <c r="BF179" s="157">
        <f>IF(N179="snížená",J179,0)</f>
        <v>0</v>
      </c>
      <c r="BG179" s="157">
        <f>IF(N179="zákl. přenesená",J179,0)</f>
        <v>0</v>
      </c>
      <c r="BH179" s="157">
        <f>IF(N179="sníž. přenesená",J179,0)</f>
        <v>0</v>
      </c>
      <c r="BI179" s="157">
        <f>IF(N179="nulová",J179,0)</f>
        <v>0</v>
      </c>
      <c r="BJ179" s="18" t="s">
        <v>81</v>
      </c>
      <c r="BK179" s="157">
        <f>ROUND(I179*H179,2)</f>
        <v>0</v>
      </c>
      <c r="BL179" s="18" t="s">
        <v>147</v>
      </c>
      <c r="BM179" s="156" t="s">
        <v>1291</v>
      </c>
    </row>
    <row r="180" spans="1:65" s="2" customFormat="1" ht="19.5">
      <c r="A180" s="33"/>
      <c r="B180" s="34"/>
      <c r="C180" s="33"/>
      <c r="D180" s="158" t="s">
        <v>149</v>
      </c>
      <c r="E180" s="33"/>
      <c r="F180" s="159" t="s">
        <v>247</v>
      </c>
      <c r="G180" s="33"/>
      <c r="H180" s="33"/>
      <c r="I180" s="160"/>
      <c r="J180" s="33"/>
      <c r="K180" s="33"/>
      <c r="L180" s="34"/>
      <c r="M180" s="161"/>
      <c r="N180" s="162"/>
      <c r="O180" s="59"/>
      <c r="P180" s="59"/>
      <c r="Q180" s="59"/>
      <c r="R180" s="59"/>
      <c r="S180" s="59"/>
      <c r="T180" s="60"/>
      <c r="U180" s="33"/>
      <c r="V180" s="33"/>
      <c r="W180" s="33"/>
      <c r="X180" s="33"/>
      <c r="Y180" s="33"/>
      <c r="Z180" s="33"/>
      <c r="AA180" s="33"/>
      <c r="AB180" s="33"/>
      <c r="AC180" s="33"/>
      <c r="AD180" s="33"/>
      <c r="AE180" s="33"/>
      <c r="AT180" s="18" t="s">
        <v>149</v>
      </c>
      <c r="AU180" s="18" t="s">
        <v>83</v>
      </c>
    </row>
    <row r="181" spans="1:65" s="2" customFormat="1" ht="11.25">
      <c r="A181" s="33"/>
      <c r="B181" s="34"/>
      <c r="C181" s="33"/>
      <c r="D181" s="163" t="s">
        <v>151</v>
      </c>
      <c r="E181" s="33"/>
      <c r="F181" s="164" t="s">
        <v>248</v>
      </c>
      <c r="G181" s="33"/>
      <c r="H181" s="33"/>
      <c r="I181" s="160"/>
      <c r="J181" s="33"/>
      <c r="K181" s="33"/>
      <c r="L181" s="34"/>
      <c r="M181" s="161"/>
      <c r="N181" s="162"/>
      <c r="O181" s="59"/>
      <c r="P181" s="59"/>
      <c r="Q181" s="59"/>
      <c r="R181" s="59"/>
      <c r="S181" s="59"/>
      <c r="T181" s="60"/>
      <c r="U181" s="33"/>
      <c r="V181" s="33"/>
      <c r="W181" s="33"/>
      <c r="X181" s="33"/>
      <c r="Y181" s="33"/>
      <c r="Z181" s="33"/>
      <c r="AA181" s="33"/>
      <c r="AB181" s="33"/>
      <c r="AC181" s="33"/>
      <c r="AD181" s="33"/>
      <c r="AE181" s="33"/>
      <c r="AT181" s="18" t="s">
        <v>151</v>
      </c>
      <c r="AU181" s="18" t="s">
        <v>83</v>
      </c>
    </row>
    <row r="182" spans="1:65" s="2" customFormat="1" ht="117">
      <c r="A182" s="33"/>
      <c r="B182" s="34"/>
      <c r="C182" s="33"/>
      <c r="D182" s="158" t="s">
        <v>153</v>
      </c>
      <c r="E182" s="33"/>
      <c r="F182" s="165" t="s">
        <v>249</v>
      </c>
      <c r="G182" s="33"/>
      <c r="H182" s="33"/>
      <c r="I182" s="160"/>
      <c r="J182" s="33"/>
      <c r="K182" s="33"/>
      <c r="L182" s="34"/>
      <c r="M182" s="161"/>
      <c r="N182" s="162"/>
      <c r="O182" s="59"/>
      <c r="P182" s="59"/>
      <c r="Q182" s="59"/>
      <c r="R182" s="59"/>
      <c r="S182" s="59"/>
      <c r="T182" s="60"/>
      <c r="U182" s="33"/>
      <c r="V182" s="33"/>
      <c r="W182" s="33"/>
      <c r="X182" s="33"/>
      <c r="Y182" s="33"/>
      <c r="Z182" s="33"/>
      <c r="AA182" s="33"/>
      <c r="AB182" s="33"/>
      <c r="AC182" s="33"/>
      <c r="AD182" s="33"/>
      <c r="AE182" s="33"/>
      <c r="AT182" s="18" t="s">
        <v>153</v>
      </c>
      <c r="AU182" s="18" t="s">
        <v>83</v>
      </c>
    </row>
    <row r="183" spans="1:65" s="13" customFormat="1" ht="11.25">
      <c r="B183" s="166"/>
      <c r="D183" s="158" t="s">
        <v>155</v>
      </c>
      <c r="E183" s="167" t="s">
        <v>1</v>
      </c>
      <c r="F183" s="168" t="s">
        <v>1292</v>
      </c>
      <c r="H183" s="169">
        <v>100</v>
      </c>
      <c r="I183" s="170"/>
      <c r="L183" s="166"/>
      <c r="M183" s="171"/>
      <c r="N183" s="172"/>
      <c r="O183" s="172"/>
      <c r="P183" s="172"/>
      <c r="Q183" s="172"/>
      <c r="R183" s="172"/>
      <c r="S183" s="172"/>
      <c r="T183" s="173"/>
      <c r="AT183" s="167" t="s">
        <v>155</v>
      </c>
      <c r="AU183" s="167" t="s">
        <v>83</v>
      </c>
      <c r="AV183" s="13" t="s">
        <v>83</v>
      </c>
      <c r="AW183" s="13" t="s">
        <v>30</v>
      </c>
      <c r="AX183" s="13" t="s">
        <v>81</v>
      </c>
      <c r="AY183" s="167" t="s">
        <v>140</v>
      </c>
    </row>
    <row r="184" spans="1:65" s="2" customFormat="1" ht="16.5" customHeight="1">
      <c r="A184" s="33"/>
      <c r="B184" s="144"/>
      <c r="C184" s="182" t="s">
        <v>676</v>
      </c>
      <c r="D184" s="182" t="s">
        <v>231</v>
      </c>
      <c r="E184" s="183" t="s">
        <v>252</v>
      </c>
      <c r="F184" s="184" t="s">
        <v>253</v>
      </c>
      <c r="G184" s="185" t="s">
        <v>254</v>
      </c>
      <c r="H184" s="186">
        <v>2.5</v>
      </c>
      <c r="I184" s="187"/>
      <c r="J184" s="188">
        <f>ROUND(I184*H184,2)</f>
        <v>0</v>
      </c>
      <c r="K184" s="184" t="s">
        <v>146</v>
      </c>
      <c r="L184" s="189"/>
      <c r="M184" s="190" t="s">
        <v>1</v>
      </c>
      <c r="N184" s="191" t="s">
        <v>38</v>
      </c>
      <c r="O184" s="59"/>
      <c r="P184" s="154">
        <f>O184*H184</f>
        <v>0</v>
      </c>
      <c r="Q184" s="154">
        <v>1E-3</v>
      </c>
      <c r="R184" s="154">
        <f>Q184*H184</f>
        <v>2.5000000000000001E-3</v>
      </c>
      <c r="S184" s="154">
        <v>0</v>
      </c>
      <c r="T184" s="155">
        <f>S184*H184</f>
        <v>0</v>
      </c>
      <c r="U184" s="33"/>
      <c r="V184" s="33"/>
      <c r="W184" s="33"/>
      <c r="X184" s="33"/>
      <c r="Y184" s="33"/>
      <c r="Z184" s="33"/>
      <c r="AA184" s="33"/>
      <c r="AB184" s="33"/>
      <c r="AC184" s="33"/>
      <c r="AD184" s="33"/>
      <c r="AE184" s="33"/>
      <c r="AR184" s="156" t="s">
        <v>199</v>
      </c>
      <c r="AT184" s="156" t="s">
        <v>231</v>
      </c>
      <c r="AU184" s="156" t="s">
        <v>83</v>
      </c>
      <c r="AY184" s="18" t="s">
        <v>140</v>
      </c>
      <c r="BE184" s="157">
        <f>IF(N184="základní",J184,0)</f>
        <v>0</v>
      </c>
      <c r="BF184" s="157">
        <f>IF(N184="snížená",J184,0)</f>
        <v>0</v>
      </c>
      <c r="BG184" s="157">
        <f>IF(N184="zákl. přenesená",J184,0)</f>
        <v>0</v>
      </c>
      <c r="BH184" s="157">
        <f>IF(N184="sníž. přenesená",J184,0)</f>
        <v>0</v>
      </c>
      <c r="BI184" s="157">
        <f>IF(N184="nulová",J184,0)</f>
        <v>0</v>
      </c>
      <c r="BJ184" s="18" t="s">
        <v>81</v>
      </c>
      <c r="BK184" s="157">
        <f>ROUND(I184*H184,2)</f>
        <v>0</v>
      </c>
      <c r="BL184" s="18" t="s">
        <v>147</v>
      </c>
      <c r="BM184" s="156" t="s">
        <v>1293</v>
      </c>
    </row>
    <row r="185" spans="1:65" s="2" customFormat="1" ht="11.25">
      <c r="A185" s="33"/>
      <c r="B185" s="34"/>
      <c r="C185" s="33"/>
      <c r="D185" s="158" t="s">
        <v>149</v>
      </c>
      <c r="E185" s="33"/>
      <c r="F185" s="159" t="s">
        <v>253</v>
      </c>
      <c r="G185" s="33"/>
      <c r="H185" s="33"/>
      <c r="I185" s="160"/>
      <c r="J185" s="33"/>
      <c r="K185" s="33"/>
      <c r="L185" s="34"/>
      <c r="M185" s="161"/>
      <c r="N185" s="162"/>
      <c r="O185" s="59"/>
      <c r="P185" s="59"/>
      <c r="Q185" s="59"/>
      <c r="R185" s="59"/>
      <c r="S185" s="59"/>
      <c r="T185" s="60"/>
      <c r="U185" s="33"/>
      <c r="V185" s="33"/>
      <c r="W185" s="33"/>
      <c r="X185" s="33"/>
      <c r="Y185" s="33"/>
      <c r="Z185" s="33"/>
      <c r="AA185" s="33"/>
      <c r="AB185" s="33"/>
      <c r="AC185" s="33"/>
      <c r="AD185" s="33"/>
      <c r="AE185" s="33"/>
      <c r="AT185" s="18" t="s">
        <v>149</v>
      </c>
      <c r="AU185" s="18" t="s">
        <v>83</v>
      </c>
    </row>
    <row r="186" spans="1:65" s="13" customFormat="1" ht="11.25">
      <c r="B186" s="166"/>
      <c r="D186" s="158" t="s">
        <v>155</v>
      </c>
      <c r="E186" s="167" t="s">
        <v>1</v>
      </c>
      <c r="F186" s="168" t="s">
        <v>1294</v>
      </c>
      <c r="H186" s="169">
        <v>2.5</v>
      </c>
      <c r="I186" s="170"/>
      <c r="L186" s="166"/>
      <c r="M186" s="171"/>
      <c r="N186" s="172"/>
      <c r="O186" s="172"/>
      <c r="P186" s="172"/>
      <c r="Q186" s="172"/>
      <c r="R186" s="172"/>
      <c r="S186" s="172"/>
      <c r="T186" s="173"/>
      <c r="AT186" s="167" t="s">
        <v>155</v>
      </c>
      <c r="AU186" s="167" t="s">
        <v>83</v>
      </c>
      <c r="AV186" s="13" t="s">
        <v>83</v>
      </c>
      <c r="AW186" s="13" t="s">
        <v>30</v>
      </c>
      <c r="AX186" s="13" t="s">
        <v>81</v>
      </c>
      <c r="AY186" s="167" t="s">
        <v>140</v>
      </c>
    </row>
    <row r="187" spans="1:65" s="15" customFormat="1" ht="11.25">
      <c r="B187" s="192"/>
      <c r="D187" s="158" t="s">
        <v>155</v>
      </c>
      <c r="E187" s="193" t="s">
        <v>1</v>
      </c>
      <c r="F187" s="194" t="s">
        <v>98</v>
      </c>
      <c r="H187" s="193" t="s">
        <v>1</v>
      </c>
      <c r="I187" s="195"/>
      <c r="L187" s="192"/>
      <c r="M187" s="196"/>
      <c r="N187" s="197"/>
      <c r="O187" s="197"/>
      <c r="P187" s="197"/>
      <c r="Q187" s="197"/>
      <c r="R187" s="197"/>
      <c r="S187" s="197"/>
      <c r="T187" s="198"/>
      <c r="AT187" s="193" t="s">
        <v>155</v>
      </c>
      <c r="AU187" s="193" t="s">
        <v>83</v>
      </c>
      <c r="AV187" s="15" t="s">
        <v>81</v>
      </c>
      <c r="AW187" s="15" t="s">
        <v>30</v>
      </c>
      <c r="AX187" s="15" t="s">
        <v>73</v>
      </c>
      <c r="AY187" s="193" t="s">
        <v>140</v>
      </c>
    </row>
    <row r="188" spans="1:65" s="2" customFormat="1" ht="21.75" customHeight="1">
      <c r="A188" s="33"/>
      <c r="B188" s="144"/>
      <c r="C188" s="145" t="s">
        <v>754</v>
      </c>
      <c r="D188" s="145" t="s">
        <v>142</v>
      </c>
      <c r="E188" s="146" t="s">
        <v>258</v>
      </c>
      <c r="F188" s="147" t="s">
        <v>259</v>
      </c>
      <c r="G188" s="148" t="s">
        <v>145</v>
      </c>
      <c r="H188" s="149">
        <v>2830</v>
      </c>
      <c r="I188" s="150"/>
      <c r="J188" s="151">
        <f>ROUND(I188*H188,2)</f>
        <v>0</v>
      </c>
      <c r="K188" s="147" t="s">
        <v>210</v>
      </c>
      <c r="L188" s="34"/>
      <c r="M188" s="152" t="s">
        <v>1</v>
      </c>
      <c r="N188" s="153" t="s">
        <v>38</v>
      </c>
      <c r="O188" s="59"/>
      <c r="P188" s="154">
        <f>O188*H188</f>
        <v>0</v>
      </c>
      <c r="Q188" s="154">
        <v>0</v>
      </c>
      <c r="R188" s="154">
        <f>Q188*H188</f>
        <v>0</v>
      </c>
      <c r="S188" s="154">
        <v>0</v>
      </c>
      <c r="T188" s="155">
        <f>S188*H188</f>
        <v>0</v>
      </c>
      <c r="U188" s="33"/>
      <c r="V188" s="33"/>
      <c r="W188" s="33"/>
      <c r="X188" s="33"/>
      <c r="Y188" s="33"/>
      <c r="Z188" s="33"/>
      <c r="AA188" s="33"/>
      <c r="AB188" s="33"/>
      <c r="AC188" s="33"/>
      <c r="AD188" s="33"/>
      <c r="AE188" s="33"/>
      <c r="AR188" s="156" t="s">
        <v>147</v>
      </c>
      <c r="AT188" s="156" t="s">
        <v>142</v>
      </c>
      <c r="AU188" s="156" t="s">
        <v>83</v>
      </c>
      <c r="AY188" s="18" t="s">
        <v>140</v>
      </c>
      <c r="BE188" s="157">
        <f>IF(N188="základní",J188,0)</f>
        <v>0</v>
      </c>
      <c r="BF188" s="157">
        <f>IF(N188="snížená",J188,0)</f>
        <v>0</v>
      </c>
      <c r="BG188" s="157">
        <f>IF(N188="zákl. přenesená",J188,0)</f>
        <v>0</v>
      </c>
      <c r="BH188" s="157">
        <f>IF(N188="sníž. přenesená",J188,0)</f>
        <v>0</v>
      </c>
      <c r="BI188" s="157">
        <f>IF(N188="nulová",J188,0)</f>
        <v>0</v>
      </c>
      <c r="BJ188" s="18" t="s">
        <v>81</v>
      </c>
      <c r="BK188" s="157">
        <f>ROUND(I188*H188,2)</f>
        <v>0</v>
      </c>
      <c r="BL188" s="18" t="s">
        <v>147</v>
      </c>
      <c r="BM188" s="156" t="s">
        <v>1295</v>
      </c>
    </row>
    <row r="189" spans="1:65" s="2" customFormat="1" ht="19.5">
      <c r="A189" s="33"/>
      <c r="B189" s="34"/>
      <c r="C189" s="33"/>
      <c r="D189" s="158" t="s">
        <v>149</v>
      </c>
      <c r="E189" s="33"/>
      <c r="F189" s="159" t="s">
        <v>261</v>
      </c>
      <c r="G189" s="33"/>
      <c r="H189" s="33"/>
      <c r="I189" s="160"/>
      <c r="J189" s="33"/>
      <c r="K189" s="33"/>
      <c r="L189" s="34"/>
      <c r="M189" s="161"/>
      <c r="N189" s="162"/>
      <c r="O189" s="59"/>
      <c r="P189" s="59"/>
      <c r="Q189" s="59"/>
      <c r="R189" s="59"/>
      <c r="S189" s="59"/>
      <c r="T189" s="60"/>
      <c r="U189" s="33"/>
      <c r="V189" s="33"/>
      <c r="W189" s="33"/>
      <c r="X189" s="33"/>
      <c r="Y189" s="33"/>
      <c r="Z189" s="33"/>
      <c r="AA189" s="33"/>
      <c r="AB189" s="33"/>
      <c r="AC189" s="33"/>
      <c r="AD189" s="33"/>
      <c r="AE189" s="33"/>
      <c r="AT189" s="18" t="s">
        <v>149</v>
      </c>
      <c r="AU189" s="18" t="s">
        <v>83</v>
      </c>
    </row>
    <row r="190" spans="1:65" s="2" customFormat="1" ht="165.75">
      <c r="A190" s="33"/>
      <c r="B190" s="34"/>
      <c r="C190" s="33"/>
      <c r="D190" s="158" t="s">
        <v>153</v>
      </c>
      <c r="E190" s="33"/>
      <c r="F190" s="165" t="s">
        <v>262</v>
      </c>
      <c r="G190" s="33"/>
      <c r="H190" s="33"/>
      <c r="I190" s="160"/>
      <c r="J190" s="33"/>
      <c r="K190" s="33"/>
      <c r="L190" s="34"/>
      <c r="M190" s="161"/>
      <c r="N190" s="162"/>
      <c r="O190" s="59"/>
      <c r="P190" s="59"/>
      <c r="Q190" s="59"/>
      <c r="R190" s="59"/>
      <c r="S190" s="59"/>
      <c r="T190" s="60"/>
      <c r="U190" s="33"/>
      <c r="V190" s="33"/>
      <c r="W190" s="33"/>
      <c r="X190" s="33"/>
      <c r="Y190" s="33"/>
      <c r="Z190" s="33"/>
      <c r="AA190" s="33"/>
      <c r="AB190" s="33"/>
      <c r="AC190" s="33"/>
      <c r="AD190" s="33"/>
      <c r="AE190" s="33"/>
      <c r="AT190" s="18" t="s">
        <v>153</v>
      </c>
      <c r="AU190" s="18" t="s">
        <v>83</v>
      </c>
    </row>
    <row r="191" spans="1:65" s="13" customFormat="1" ht="11.25">
      <c r="B191" s="166"/>
      <c r="D191" s="158" t="s">
        <v>155</v>
      </c>
      <c r="E191" s="167" t="s">
        <v>1</v>
      </c>
      <c r="F191" s="168" t="s">
        <v>1296</v>
      </c>
      <c r="H191" s="169">
        <v>400</v>
      </c>
      <c r="I191" s="170"/>
      <c r="L191" s="166"/>
      <c r="M191" s="171"/>
      <c r="N191" s="172"/>
      <c r="O191" s="172"/>
      <c r="P191" s="172"/>
      <c r="Q191" s="172"/>
      <c r="R191" s="172"/>
      <c r="S191" s="172"/>
      <c r="T191" s="173"/>
      <c r="AT191" s="167" t="s">
        <v>155</v>
      </c>
      <c r="AU191" s="167" t="s">
        <v>83</v>
      </c>
      <c r="AV191" s="13" t="s">
        <v>83</v>
      </c>
      <c r="AW191" s="13" t="s">
        <v>30</v>
      </c>
      <c r="AX191" s="13" t="s">
        <v>73</v>
      </c>
      <c r="AY191" s="167" t="s">
        <v>140</v>
      </c>
    </row>
    <row r="192" spans="1:65" s="13" customFormat="1" ht="11.25">
      <c r="B192" s="166"/>
      <c r="D192" s="158" t="s">
        <v>155</v>
      </c>
      <c r="E192" s="167" t="s">
        <v>1</v>
      </c>
      <c r="F192" s="168" t="s">
        <v>1297</v>
      </c>
      <c r="H192" s="169">
        <v>1170</v>
      </c>
      <c r="I192" s="170"/>
      <c r="L192" s="166"/>
      <c r="M192" s="171"/>
      <c r="N192" s="172"/>
      <c r="O192" s="172"/>
      <c r="P192" s="172"/>
      <c r="Q192" s="172"/>
      <c r="R192" s="172"/>
      <c r="S192" s="172"/>
      <c r="T192" s="173"/>
      <c r="AT192" s="167" t="s">
        <v>155</v>
      </c>
      <c r="AU192" s="167" t="s">
        <v>83</v>
      </c>
      <c r="AV192" s="13" t="s">
        <v>83</v>
      </c>
      <c r="AW192" s="13" t="s">
        <v>30</v>
      </c>
      <c r="AX192" s="13" t="s">
        <v>73</v>
      </c>
      <c r="AY192" s="167" t="s">
        <v>140</v>
      </c>
    </row>
    <row r="193" spans="1:65" s="13" customFormat="1" ht="11.25">
      <c r="B193" s="166"/>
      <c r="D193" s="158" t="s">
        <v>155</v>
      </c>
      <c r="E193" s="167" t="s">
        <v>1</v>
      </c>
      <c r="F193" s="168" t="s">
        <v>1298</v>
      </c>
      <c r="H193" s="169">
        <v>1260</v>
      </c>
      <c r="I193" s="170"/>
      <c r="L193" s="166"/>
      <c r="M193" s="171"/>
      <c r="N193" s="172"/>
      <c r="O193" s="172"/>
      <c r="P193" s="172"/>
      <c r="Q193" s="172"/>
      <c r="R193" s="172"/>
      <c r="S193" s="172"/>
      <c r="T193" s="173"/>
      <c r="AT193" s="167" t="s">
        <v>155</v>
      </c>
      <c r="AU193" s="167" t="s">
        <v>83</v>
      </c>
      <c r="AV193" s="13" t="s">
        <v>83</v>
      </c>
      <c r="AW193" s="13" t="s">
        <v>30</v>
      </c>
      <c r="AX193" s="13" t="s">
        <v>73</v>
      </c>
      <c r="AY193" s="167" t="s">
        <v>140</v>
      </c>
    </row>
    <row r="194" spans="1:65" s="14" customFormat="1" ht="11.25">
      <c r="B194" s="174"/>
      <c r="D194" s="158" t="s">
        <v>155</v>
      </c>
      <c r="E194" s="175" t="s">
        <v>1</v>
      </c>
      <c r="F194" s="176" t="s">
        <v>157</v>
      </c>
      <c r="H194" s="177">
        <v>2830</v>
      </c>
      <c r="I194" s="178"/>
      <c r="L194" s="174"/>
      <c r="M194" s="179"/>
      <c r="N194" s="180"/>
      <c r="O194" s="180"/>
      <c r="P194" s="180"/>
      <c r="Q194" s="180"/>
      <c r="R194" s="180"/>
      <c r="S194" s="180"/>
      <c r="T194" s="181"/>
      <c r="AT194" s="175" t="s">
        <v>155</v>
      </c>
      <c r="AU194" s="175" t="s">
        <v>83</v>
      </c>
      <c r="AV194" s="14" t="s">
        <v>147</v>
      </c>
      <c r="AW194" s="14" t="s">
        <v>30</v>
      </c>
      <c r="AX194" s="14" t="s">
        <v>81</v>
      </c>
      <c r="AY194" s="175" t="s">
        <v>140</v>
      </c>
    </row>
    <row r="195" spans="1:65" s="12" customFormat="1" ht="22.9" customHeight="1">
      <c r="B195" s="131"/>
      <c r="D195" s="132" t="s">
        <v>72</v>
      </c>
      <c r="E195" s="142" t="s">
        <v>267</v>
      </c>
      <c r="F195" s="142" t="s">
        <v>268</v>
      </c>
      <c r="I195" s="134"/>
      <c r="J195" s="143">
        <f>BK195</f>
        <v>0</v>
      </c>
      <c r="L195" s="131"/>
      <c r="M195" s="136"/>
      <c r="N195" s="137"/>
      <c r="O195" s="137"/>
      <c r="P195" s="138">
        <f>SUM(P196:P269)</f>
        <v>0</v>
      </c>
      <c r="Q195" s="137"/>
      <c r="R195" s="138">
        <f>SUM(R196:R269)</f>
        <v>2084.2860000000001</v>
      </c>
      <c r="S195" s="137"/>
      <c r="T195" s="139">
        <f>SUM(T196:T269)</f>
        <v>0</v>
      </c>
      <c r="AR195" s="132" t="s">
        <v>81</v>
      </c>
      <c r="AT195" s="140" t="s">
        <v>72</v>
      </c>
      <c r="AU195" s="140" t="s">
        <v>81</v>
      </c>
      <c r="AY195" s="132" t="s">
        <v>140</v>
      </c>
      <c r="BK195" s="141">
        <f>SUM(BK196:BK269)</f>
        <v>0</v>
      </c>
    </row>
    <row r="196" spans="1:65" s="2" customFormat="1" ht="24.2" customHeight="1">
      <c r="A196" s="33"/>
      <c r="B196" s="144"/>
      <c r="C196" s="145" t="s">
        <v>708</v>
      </c>
      <c r="D196" s="145" t="s">
        <v>142</v>
      </c>
      <c r="E196" s="146" t="s">
        <v>270</v>
      </c>
      <c r="F196" s="147" t="s">
        <v>271</v>
      </c>
      <c r="G196" s="148" t="s">
        <v>145</v>
      </c>
      <c r="H196" s="149">
        <v>1260</v>
      </c>
      <c r="I196" s="150"/>
      <c r="J196" s="151">
        <f>ROUND(I196*H196,2)</f>
        <v>0</v>
      </c>
      <c r="K196" s="147" t="s">
        <v>146</v>
      </c>
      <c r="L196" s="34"/>
      <c r="M196" s="152" t="s">
        <v>1</v>
      </c>
      <c r="N196" s="153" t="s">
        <v>38</v>
      </c>
      <c r="O196" s="59"/>
      <c r="P196" s="154">
        <f>O196*H196</f>
        <v>0</v>
      </c>
      <c r="Q196" s="154">
        <v>0.23</v>
      </c>
      <c r="R196" s="154">
        <f>Q196*H196</f>
        <v>289.8</v>
      </c>
      <c r="S196" s="154">
        <v>0</v>
      </c>
      <c r="T196" s="155">
        <f>S196*H196</f>
        <v>0</v>
      </c>
      <c r="U196" s="33"/>
      <c r="V196" s="33"/>
      <c r="W196" s="33"/>
      <c r="X196" s="33"/>
      <c r="Y196" s="33"/>
      <c r="Z196" s="33"/>
      <c r="AA196" s="33"/>
      <c r="AB196" s="33"/>
      <c r="AC196" s="33"/>
      <c r="AD196" s="33"/>
      <c r="AE196" s="33"/>
      <c r="AR196" s="156" t="s">
        <v>147</v>
      </c>
      <c r="AT196" s="156" t="s">
        <v>142</v>
      </c>
      <c r="AU196" s="156" t="s">
        <v>83</v>
      </c>
      <c r="AY196" s="18" t="s">
        <v>140</v>
      </c>
      <c r="BE196" s="157">
        <f>IF(N196="základní",J196,0)</f>
        <v>0</v>
      </c>
      <c r="BF196" s="157">
        <f>IF(N196="snížená",J196,0)</f>
        <v>0</v>
      </c>
      <c r="BG196" s="157">
        <f>IF(N196="zákl. přenesená",J196,0)</f>
        <v>0</v>
      </c>
      <c r="BH196" s="157">
        <f>IF(N196="sníž. přenesená",J196,0)</f>
        <v>0</v>
      </c>
      <c r="BI196" s="157">
        <f>IF(N196="nulová",J196,0)</f>
        <v>0</v>
      </c>
      <c r="BJ196" s="18" t="s">
        <v>81</v>
      </c>
      <c r="BK196" s="157">
        <f>ROUND(I196*H196,2)</f>
        <v>0</v>
      </c>
      <c r="BL196" s="18" t="s">
        <v>147</v>
      </c>
      <c r="BM196" s="156" t="s">
        <v>1299</v>
      </c>
    </row>
    <row r="197" spans="1:65" s="2" customFormat="1" ht="19.5">
      <c r="A197" s="33"/>
      <c r="B197" s="34"/>
      <c r="C197" s="33"/>
      <c r="D197" s="158" t="s">
        <v>149</v>
      </c>
      <c r="E197" s="33"/>
      <c r="F197" s="159" t="s">
        <v>273</v>
      </c>
      <c r="G197" s="33"/>
      <c r="H197" s="33"/>
      <c r="I197" s="160"/>
      <c r="J197" s="33"/>
      <c r="K197" s="33"/>
      <c r="L197" s="34"/>
      <c r="M197" s="161"/>
      <c r="N197" s="162"/>
      <c r="O197" s="59"/>
      <c r="P197" s="59"/>
      <c r="Q197" s="59"/>
      <c r="R197" s="59"/>
      <c r="S197" s="59"/>
      <c r="T197" s="60"/>
      <c r="U197" s="33"/>
      <c r="V197" s="33"/>
      <c r="W197" s="33"/>
      <c r="X197" s="33"/>
      <c r="Y197" s="33"/>
      <c r="Z197" s="33"/>
      <c r="AA197" s="33"/>
      <c r="AB197" s="33"/>
      <c r="AC197" s="33"/>
      <c r="AD197" s="33"/>
      <c r="AE197" s="33"/>
      <c r="AT197" s="18" t="s">
        <v>149</v>
      </c>
      <c r="AU197" s="18" t="s">
        <v>83</v>
      </c>
    </row>
    <row r="198" spans="1:65" s="2" customFormat="1" ht="11.25">
      <c r="A198" s="33"/>
      <c r="B198" s="34"/>
      <c r="C198" s="33"/>
      <c r="D198" s="163" t="s">
        <v>151</v>
      </c>
      <c r="E198" s="33"/>
      <c r="F198" s="164" t="s">
        <v>274</v>
      </c>
      <c r="G198" s="33"/>
      <c r="H198" s="33"/>
      <c r="I198" s="160"/>
      <c r="J198" s="33"/>
      <c r="K198" s="33"/>
      <c r="L198" s="34"/>
      <c r="M198" s="161"/>
      <c r="N198" s="162"/>
      <c r="O198" s="59"/>
      <c r="P198" s="59"/>
      <c r="Q198" s="59"/>
      <c r="R198" s="59"/>
      <c r="S198" s="59"/>
      <c r="T198" s="60"/>
      <c r="U198" s="33"/>
      <c r="V198" s="33"/>
      <c r="W198" s="33"/>
      <c r="X198" s="33"/>
      <c r="Y198" s="33"/>
      <c r="Z198" s="33"/>
      <c r="AA198" s="33"/>
      <c r="AB198" s="33"/>
      <c r="AC198" s="33"/>
      <c r="AD198" s="33"/>
      <c r="AE198" s="33"/>
      <c r="AT198" s="18" t="s">
        <v>151</v>
      </c>
      <c r="AU198" s="18" t="s">
        <v>83</v>
      </c>
    </row>
    <row r="199" spans="1:65" s="13" customFormat="1" ht="11.25">
      <c r="B199" s="166"/>
      <c r="D199" s="158" t="s">
        <v>155</v>
      </c>
      <c r="E199" s="167" t="s">
        <v>1</v>
      </c>
      <c r="F199" s="168" t="s">
        <v>1300</v>
      </c>
      <c r="H199" s="169">
        <v>1260</v>
      </c>
      <c r="I199" s="170"/>
      <c r="L199" s="166"/>
      <c r="M199" s="171"/>
      <c r="N199" s="172"/>
      <c r="O199" s="172"/>
      <c r="P199" s="172"/>
      <c r="Q199" s="172"/>
      <c r="R199" s="172"/>
      <c r="S199" s="172"/>
      <c r="T199" s="173"/>
      <c r="AT199" s="167" t="s">
        <v>155</v>
      </c>
      <c r="AU199" s="167" t="s">
        <v>83</v>
      </c>
      <c r="AV199" s="13" t="s">
        <v>83</v>
      </c>
      <c r="AW199" s="13" t="s">
        <v>30</v>
      </c>
      <c r="AX199" s="13" t="s">
        <v>81</v>
      </c>
      <c r="AY199" s="167" t="s">
        <v>140</v>
      </c>
    </row>
    <row r="200" spans="1:65" s="2" customFormat="1" ht="24.2" customHeight="1">
      <c r="A200" s="33"/>
      <c r="B200" s="144"/>
      <c r="C200" s="145" t="s">
        <v>8</v>
      </c>
      <c r="D200" s="145" t="s">
        <v>142</v>
      </c>
      <c r="E200" s="146" t="s">
        <v>277</v>
      </c>
      <c r="F200" s="147" t="s">
        <v>278</v>
      </c>
      <c r="G200" s="148" t="s">
        <v>145</v>
      </c>
      <c r="H200" s="149">
        <v>168</v>
      </c>
      <c r="I200" s="150"/>
      <c r="J200" s="151">
        <f>ROUND(I200*H200,2)</f>
        <v>0</v>
      </c>
      <c r="K200" s="147" t="s">
        <v>146</v>
      </c>
      <c r="L200" s="34"/>
      <c r="M200" s="152" t="s">
        <v>1</v>
      </c>
      <c r="N200" s="153" t="s">
        <v>38</v>
      </c>
      <c r="O200" s="59"/>
      <c r="P200" s="154">
        <f>O200*H200</f>
        <v>0</v>
      </c>
      <c r="Q200" s="154">
        <v>0.34499999999999997</v>
      </c>
      <c r="R200" s="154">
        <f>Q200*H200</f>
        <v>57.959999999999994</v>
      </c>
      <c r="S200" s="154">
        <v>0</v>
      </c>
      <c r="T200" s="155">
        <f>S200*H200</f>
        <v>0</v>
      </c>
      <c r="U200" s="33"/>
      <c r="V200" s="33"/>
      <c r="W200" s="33"/>
      <c r="X200" s="33"/>
      <c r="Y200" s="33"/>
      <c r="Z200" s="33"/>
      <c r="AA200" s="33"/>
      <c r="AB200" s="33"/>
      <c r="AC200" s="33"/>
      <c r="AD200" s="33"/>
      <c r="AE200" s="33"/>
      <c r="AR200" s="156" t="s">
        <v>147</v>
      </c>
      <c r="AT200" s="156" t="s">
        <v>142</v>
      </c>
      <c r="AU200" s="156" t="s">
        <v>83</v>
      </c>
      <c r="AY200" s="18" t="s">
        <v>140</v>
      </c>
      <c r="BE200" s="157">
        <f>IF(N200="základní",J200,0)</f>
        <v>0</v>
      </c>
      <c r="BF200" s="157">
        <f>IF(N200="snížená",J200,0)</f>
        <v>0</v>
      </c>
      <c r="BG200" s="157">
        <f>IF(N200="zákl. přenesená",J200,0)</f>
        <v>0</v>
      </c>
      <c r="BH200" s="157">
        <f>IF(N200="sníž. přenesená",J200,0)</f>
        <v>0</v>
      </c>
      <c r="BI200" s="157">
        <f>IF(N200="nulová",J200,0)</f>
        <v>0</v>
      </c>
      <c r="BJ200" s="18" t="s">
        <v>81</v>
      </c>
      <c r="BK200" s="157">
        <f>ROUND(I200*H200,2)</f>
        <v>0</v>
      </c>
      <c r="BL200" s="18" t="s">
        <v>147</v>
      </c>
      <c r="BM200" s="156" t="s">
        <v>1301</v>
      </c>
    </row>
    <row r="201" spans="1:65" s="2" customFormat="1" ht="19.5">
      <c r="A201" s="33"/>
      <c r="B201" s="34"/>
      <c r="C201" s="33"/>
      <c r="D201" s="158" t="s">
        <v>149</v>
      </c>
      <c r="E201" s="33"/>
      <c r="F201" s="159" t="s">
        <v>280</v>
      </c>
      <c r="G201" s="33"/>
      <c r="H201" s="33"/>
      <c r="I201" s="160"/>
      <c r="J201" s="33"/>
      <c r="K201" s="33"/>
      <c r="L201" s="34"/>
      <c r="M201" s="161"/>
      <c r="N201" s="162"/>
      <c r="O201" s="59"/>
      <c r="P201" s="59"/>
      <c r="Q201" s="59"/>
      <c r="R201" s="59"/>
      <c r="S201" s="59"/>
      <c r="T201" s="60"/>
      <c r="U201" s="33"/>
      <c r="V201" s="33"/>
      <c r="W201" s="33"/>
      <c r="X201" s="33"/>
      <c r="Y201" s="33"/>
      <c r="Z201" s="33"/>
      <c r="AA201" s="33"/>
      <c r="AB201" s="33"/>
      <c r="AC201" s="33"/>
      <c r="AD201" s="33"/>
      <c r="AE201" s="33"/>
      <c r="AT201" s="18" t="s">
        <v>149</v>
      </c>
      <c r="AU201" s="18" t="s">
        <v>83</v>
      </c>
    </row>
    <row r="202" spans="1:65" s="2" customFormat="1" ht="11.25">
      <c r="A202" s="33"/>
      <c r="B202" s="34"/>
      <c r="C202" s="33"/>
      <c r="D202" s="163" t="s">
        <v>151</v>
      </c>
      <c r="E202" s="33"/>
      <c r="F202" s="164" t="s">
        <v>281</v>
      </c>
      <c r="G202" s="33"/>
      <c r="H202" s="33"/>
      <c r="I202" s="160"/>
      <c r="J202" s="33"/>
      <c r="K202" s="33"/>
      <c r="L202" s="34"/>
      <c r="M202" s="161"/>
      <c r="N202" s="162"/>
      <c r="O202" s="59"/>
      <c r="P202" s="59"/>
      <c r="Q202" s="59"/>
      <c r="R202" s="59"/>
      <c r="S202" s="59"/>
      <c r="T202" s="60"/>
      <c r="U202" s="33"/>
      <c r="V202" s="33"/>
      <c r="W202" s="33"/>
      <c r="X202" s="33"/>
      <c r="Y202" s="33"/>
      <c r="Z202" s="33"/>
      <c r="AA202" s="33"/>
      <c r="AB202" s="33"/>
      <c r="AC202" s="33"/>
      <c r="AD202" s="33"/>
      <c r="AE202" s="33"/>
      <c r="AT202" s="18" t="s">
        <v>151</v>
      </c>
      <c r="AU202" s="18" t="s">
        <v>83</v>
      </c>
    </row>
    <row r="203" spans="1:65" s="13" customFormat="1" ht="11.25">
      <c r="B203" s="166"/>
      <c r="D203" s="158" t="s">
        <v>155</v>
      </c>
      <c r="E203" s="167" t="s">
        <v>1</v>
      </c>
      <c r="F203" s="168" t="s">
        <v>1302</v>
      </c>
      <c r="H203" s="169">
        <v>84</v>
      </c>
      <c r="I203" s="170"/>
      <c r="L203" s="166"/>
      <c r="M203" s="171"/>
      <c r="N203" s="172"/>
      <c r="O203" s="172"/>
      <c r="P203" s="172"/>
      <c r="Q203" s="172"/>
      <c r="R203" s="172"/>
      <c r="S203" s="172"/>
      <c r="T203" s="173"/>
      <c r="AT203" s="167" t="s">
        <v>155</v>
      </c>
      <c r="AU203" s="167" t="s">
        <v>83</v>
      </c>
      <c r="AV203" s="13" t="s">
        <v>83</v>
      </c>
      <c r="AW203" s="13" t="s">
        <v>30</v>
      </c>
      <c r="AX203" s="13" t="s">
        <v>73</v>
      </c>
      <c r="AY203" s="167" t="s">
        <v>140</v>
      </c>
    </row>
    <row r="204" spans="1:65" s="13" customFormat="1" ht="11.25">
      <c r="B204" s="166"/>
      <c r="D204" s="158" t="s">
        <v>155</v>
      </c>
      <c r="E204" s="167" t="s">
        <v>1</v>
      </c>
      <c r="F204" s="168" t="s">
        <v>1303</v>
      </c>
      <c r="H204" s="169">
        <v>84</v>
      </c>
      <c r="I204" s="170"/>
      <c r="L204" s="166"/>
      <c r="M204" s="171"/>
      <c r="N204" s="172"/>
      <c r="O204" s="172"/>
      <c r="P204" s="172"/>
      <c r="Q204" s="172"/>
      <c r="R204" s="172"/>
      <c r="S204" s="172"/>
      <c r="T204" s="173"/>
      <c r="AT204" s="167" t="s">
        <v>155</v>
      </c>
      <c r="AU204" s="167" t="s">
        <v>83</v>
      </c>
      <c r="AV204" s="13" t="s">
        <v>83</v>
      </c>
      <c r="AW204" s="13" t="s">
        <v>30</v>
      </c>
      <c r="AX204" s="13" t="s">
        <v>73</v>
      </c>
      <c r="AY204" s="167" t="s">
        <v>140</v>
      </c>
    </row>
    <row r="205" spans="1:65" s="14" customFormat="1" ht="11.25">
      <c r="B205" s="174"/>
      <c r="D205" s="158" t="s">
        <v>155</v>
      </c>
      <c r="E205" s="175" t="s">
        <v>1</v>
      </c>
      <c r="F205" s="176" t="s">
        <v>157</v>
      </c>
      <c r="H205" s="177">
        <v>168</v>
      </c>
      <c r="I205" s="178"/>
      <c r="L205" s="174"/>
      <c r="M205" s="179"/>
      <c r="N205" s="180"/>
      <c r="O205" s="180"/>
      <c r="P205" s="180"/>
      <c r="Q205" s="180"/>
      <c r="R205" s="180"/>
      <c r="S205" s="180"/>
      <c r="T205" s="181"/>
      <c r="AT205" s="175" t="s">
        <v>155</v>
      </c>
      <c r="AU205" s="175" t="s">
        <v>83</v>
      </c>
      <c r="AV205" s="14" t="s">
        <v>147</v>
      </c>
      <c r="AW205" s="14" t="s">
        <v>30</v>
      </c>
      <c r="AX205" s="14" t="s">
        <v>81</v>
      </c>
      <c r="AY205" s="175" t="s">
        <v>140</v>
      </c>
    </row>
    <row r="206" spans="1:65" s="2" customFormat="1" ht="16.5" customHeight="1">
      <c r="A206" s="33"/>
      <c r="B206" s="144"/>
      <c r="C206" s="145" t="s">
        <v>606</v>
      </c>
      <c r="D206" s="145" t="s">
        <v>142</v>
      </c>
      <c r="E206" s="146" t="s">
        <v>285</v>
      </c>
      <c r="F206" s="147" t="s">
        <v>286</v>
      </c>
      <c r="G206" s="148" t="s">
        <v>145</v>
      </c>
      <c r="H206" s="149">
        <v>600</v>
      </c>
      <c r="I206" s="150"/>
      <c r="J206" s="151">
        <f>ROUND(I206*H206,2)</f>
        <v>0</v>
      </c>
      <c r="K206" s="147" t="s">
        <v>146</v>
      </c>
      <c r="L206" s="34"/>
      <c r="M206" s="152" t="s">
        <v>1</v>
      </c>
      <c r="N206" s="153" t="s">
        <v>38</v>
      </c>
      <c r="O206" s="59"/>
      <c r="P206" s="154">
        <f>O206*H206</f>
        <v>0</v>
      </c>
      <c r="Q206" s="154">
        <v>0.46</v>
      </c>
      <c r="R206" s="154">
        <f>Q206*H206</f>
        <v>276</v>
      </c>
      <c r="S206" s="154">
        <v>0</v>
      </c>
      <c r="T206" s="155">
        <f>S206*H206</f>
        <v>0</v>
      </c>
      <c r="U206" s="33"/>
      <c r="V206" s="33"/>
      <c r="W206" s="33"/>
      <c r="X206" s="33"/>
      <c r="Y206" s="33"/>
      <c r="Z206" s="33"/>
      <c r="AA206" s="33"/>
      <c r="AB206" s="33"/>
      <c r="AC206" s="33"/>
      <c r="AD206" s="33"/>
      <c r="AE206" s="33"/>
      <c r="AR206" s="156" t="s">
        <v>147</v>
      </c>
      <c r="AT206" s="156" t="s">
        <v>142</v>
      </c>
      <c r="AU206" s="156" t="s">
        <v>83</v>
      </c>
      <c r="AY206" s="18" t="s">
        <v>140</v>
      </c>
      <c r="BE206" s="157">
        <f>IF(N206="základní",J206,0)</f>
        <v>0</v>
      </c>
      <c r="BF206" s="157">
        <f>IF(N206="snížená",J206,0)</f>
        <v>0</v>
      </c>
      <c r="BG206" s="157">
        <f>IF(N206="zákl. přenesená",J206,0)</f>
        <v>0</v>
      </c>
      <c r="BH206" s="157">
        <f>IF(N206="sníž. přenesená",J206,0)</f>
        <v>0</v>
      </c>
      <c r="BI206" s="157">
        <f>IF(N206="nulová",J206,0)</f>
        <v>0</v>
      </c>
      <c r="BJ206" s="18" t="s">
        <v>81</v>
      </c>
      <c r="BK206" s="157">
        <f>ROUND(I206*H206,2)</f>
        <v>0</v>
      </c>
      <c r="BL206" s="18" t="s">
        <v>147</v>
      </c>
      <c r="BM206" s="156" t="s">
        <v>1304</v>
      </c>
    </row>
    <row r="207" spans="1:65" s="2" customFormat="1" ht="19.5">
      <c r="A207" s="33"/>
      <c r="B207" s="34"/>
      <c r="C207" s="33"/>
      <c r="D207" s="158" t="s">
        <v>149</v>
      </c>
      <c r="E207" s="33"/>
      <c r="F207" s="159" t="s">
        <v>288</v>
      </c>
      <c r="G207" s="33"/>
      <c r="H207" s="33"/>
      <c r="I207" s="160"/>
      <c r="J207" s="33"/>
      <c r="K207" s="33"/>
      <c r="L207" s="34"/>
      <c r="M207" s="161"/>
      <c r="N207" s="162"/>
      <c r="O207" s="59"/>
      <c r="P207" s="59"/>
      <c r="Q207" s="59"/>
      <c r="R207" s="59"/>
      <c r="S207" s="59"/>
      <c r="T207" s="60"/>
      <c r="U207" s="33"/>
      <c r="V207" s="33"/>
      <c r="W207" s="33"/>
      <c r="X207" s="33"/>
      <c r="Y207" s="33"/>
      <c r="Z207" s="33"/>
      <c r="AA207" s="33"/>
      <c r="AB207" s="33"/>
      <c r="AC207" s="33"/>
      <c r="AD207" s="33"/>
      <c r="AE207" s="33"/>
      <c r="AT207" s="18" t="s">
        <v>149</v>
      </c>
      <c r="AU207" s="18" t="s">
        <v>83</v>
      </c>
    </row>
    <row r="208" spans="1:65" s="2" customFormat="1" ht="11.25">
      <c r="A208" s="33"/>
      <c r="B208" s="34"/>
      <c r="C208" s="33"/>
      <c r="D208" s="163" t="s">
        <v>151</v>
      </c>
      <c r="E208" s="33"/>
      <c r="F208" s="164" t="s">
        <v>289</v>
      </c>
      <c r="G208" s="33"/>
      <c r="H208" s="33"/>
      <c r="I208" s="160"/>
      <c r="J208" s="33"/>
      <c r="K208" s="33"/>
      <c r="L208" s="34"/>
      <c r="M208" s="161"/>
      <c r="N208" s="162"/>
      <c r="O208" s="59"/>
      <c r="P208" s="59"/>
      <c r="Q208" s="59"/>
      <c r="R208" s="59"/>
      <c r="S208" s="59"/>
      <c r="T208" s="60"/>
      <c r="U208" s="33"/>
      <c r="V208" s="33"/>
      <c r="W208" s="33"/>
      <c r="X208" s="33"/>
      <c r="Y208" s="33"/>
      <c r="Z208" s="33"/>
      <c r="AA208" s="33"/>
      <c r="AB208" s="33"/>
      <c r="AC208" s="33"/>
      <c r="AD208" s="33"/>
      <c r="AE208" s="33"/>
      <c r="AT208" s="18" t="s">
        <v>151</v>
      </c>
      <c r="AU208" s="18" t="s">
        <v>83</v>
      </c>
    </row>
    <row r="209" spans="1:65" s="13" customFormat="1" ht="11.25">
      <c r="B209" s="166"/>
      <c r="D209" s="158" t="s">
        <v>155</v>
      </c>
      <c r="E209" s="167" t="s">
        <v>1</v>
      </c>
      <c r="F209" s="168" t="s">
        <v>1305</v>
      </c>
      <c r="H209" s="169">
        <v>400</v>
      </c>
      <c r="I209" s="170"/>
      <c r="L209" s="166"/>
      <c r="M209" s="171"/>
      <c r="N209" s="172"/>
      <c r="O209" s="172"/>
      <c r="P209" s="172"/>
      <c r="Q209" s="172"/>
      <c r="R209" s="172"/>
      <c r="S209" s="172"/>
      <c r="T209" s="173"/>
      <c r="AT209" s="167" t="s">
        <v>155</v>
      </c>
      <c r="AU209" s="167" t="s">
        <v>83</v>
      </c>
      <c r="AV209" s="13" t="s">
        <v>83</v>
      </c>
      <c r="AW209" s="13" t="s">
        <v>30</v>
      </c>
      <c r="AX209" s="13" t="s">
        <v>73</v>
      </c>
      <c r="AY209" s="167" t="s">
        <v>140</v>
      </c>
    </row>
    <row r="210" spans="1:65" s="13" customFormat="1" ht="22.5">
      <c r="B210" s="166"/>
      <c r="D210" s="158" t="s">
        <v>155</v>
      </c>
      <c r="E210" s="167" t="s">
        <v>1</v>
      </c>
      <c r="F210" s="168" t="s">
        <v>1306</v>
      </c>
      <c r="H210" s="169">
        <v>200</v>
      </c>
      <c r="I210" s="170"/>
      <c r="L210" s="166"/>
      <c r="M210" s="171"/>
      <c r="N210" s="172"/>
      <c r="O210" s="172"/>
      <c r="P210" s="172"/>
      <c r="Q210" s="172"/>
      <c r="R210" s="172"/>
      <c r="S210" s="172"/>
      <c r="T210" s="173"/>
      <c r="AT210" s="167" t="s">
        <v>155</v>
      </c>
      <c r="AU210" s="167" t="s">
        <v>83</v>
      </c>
      <c r="AV210" s="13" t="s">
        <v>83</v>
      </c>
      <c r="AW210" s="13" t="s">
        <v>30</v>
      </c>
      <c r="AX210" s="13" t="s">
        <v>73</v>
      </c>
      <c r="AY210" s="167" t="s">
        <v>140</v>
      </c>
    </row>
    <row r="211" spans="1:65" s="16" customFormat="1" ht="11.25">
      <c r="B211" s="199"/>
      <c r="D211" s="158" t="s">
        <v>155</v>
      </c>
      <c r="E211" s="200" t="s">
        <v>1</v>
      </c>
      <c r="F211" s="201" t="s">
        <v>292</v>
      </c>
      <c r="H211" s="202">
        <v>600</v>
      </c>
      <c r="I211" s="203"/>
      <c r="L211" s="199"/>
      <c r="M211" s="204"/>
      <c r="N211" s="205"/>
      <c r="O211" s="205"/>
      <c r="P211" s="205"/>
      <c r="Q211" s="205"/>
      <c r="R211" s="205"/>
      <c r="S211" s="205"/>
      <c r="T211" s="206"/>
      <c r="AT211" s="200" t="s">
        <v>155</v>
      </c>
      <c r="AU211" s="200" t="s">
        <v>83</v>
      </c>
      <c r="AV211" s="16" t="s">
        <v>158</v>
      </c>
      <c r="AW211" s="16" t="s">
        <v>30</v>
      </c>
      <c r="AX211" s="16" t="s">
        <v>81</v>
      </c>
      <c r="AY211" s="200" t="s">
        <v>140</v>
      </c>
    </row>
    <row r="212" spans="1:65" s="2" customFormat="1" ht="16.5" customHeight="1">
      <c r="A212" s="33"/>
      <c r="B212" s="144"/>
      <c r="C212" s="145" t="s">
        <v>257</v>
      </c>
      <c r="D212" s="145" t="s">
        <v>142</v>
      </c>
      <c r="E212" s="146" t="s">
        <v>294</v>
      </c>
      <c r="F212" s="147" t="s">
        <v>295</v>
      </c>
      <c r="G212" s="148" t="s">
        <v>145</v>
      </c>
      <c r="H212" s="149">
        <v>1170</v>
      </c>
      <c r="I212" s="150"/>
      <c r="J212" s="151">
        <f>ROUND(I212*H212,2)</f>
        <v>0</v>
      </c>
      <c r="K212" s="147" t="s">
        <v>146</v>
      </c>
      <c r="L212" s="34"/>
      <c r="M212" s="152" t="s">
        <v>1</v>
      </c>
      <c r="N212" s="153" t="s">
        <v>38</v>
      </c>
      <c r="O212" s="59"/>
      <c r="P212" s="154">
        <f>O212*H212</f>
        <v>0</v>
      </c>
      <c r="Q212" s="154">
        <v>0.57499999999999996</v>
      </c>
      <c r="R212" s="154">
        <f>Q212*H212</f>
        <v>672.75</v>
      </c>
      <c r="S212" s="154">
        <v>0</v>
      </c>
      <c r="T212" s="155">
        <f>S212*H212</f>
        <v>0</v>
      </c>
      <c r="U212" s="33"/>
      <c r="V212" s="33"/>
      <c r="W212" s="33"/>
      <c r="X212" s="33"/>
      <c r="Y212" s="33"/>
      <c r="Z212" s="33"/>
      <c r="AA212" s="33"/>
      <c r="AB212" s="33"/>
      <c r="AC212" s="33"/>
      <c r="AD212" s="33"/>
      <c r="AE212" s="33"/>
      <c r="AR212" s="156" t="s">
        <v>147</v>
      </c>
      <c r="AT212" s="156" t="s">
        <v>142</v>
      </c>
      <c r="AU212" s="156" t="s">
        <v>83</v>
      </c>
      <c r="AY212" s="18" t="s">
        <v>140</v>
      </c>
      <c r="BE212" s="157">
        <f>IF(N212="základní",J212,0)</f>
        <v>0</v>
      </c>
      <c r="BF212" s="157">
        <f>IF(N212="snížená",J212,0)</f>
        <v>0</v>
      </c>
      <c r="BG212" s="157">
        <f>IF(N212="zákl. přenesená",J212,0)</f>
        <v>0</v>
      </c>
      <c r="BH212" s="157">
        <f>IF(N212="sníž. přenesená",J212,0)</f>
        <v>0</v>
      </c>
      <c r="BI212" s="157">
        <f>IF(N212="nulová",J212,0)</f>
        <v>0</v>
      </c>
      <c r="BJ212" s="18" t="s">
        <v>81</v>
      </c>
      <c r="BK212" s="157">
        <f>ROUND(I212*H212,2)</f>
        <v>0</v>
      </c>
      <c r="BL212" s="18" t="s">
        <v>147</v>
      </c>
      <c r="BM212" s="156" t="s">
        <v>1307</v>
      </c>
    </row>
    <row r="213" spans="1:65" s="2" customFormat="1" ht="19.5">
      <c r="A213" s="33"/>
      <c r="B213" s="34"/>
      <c r="C213" s="33"/>
      <c r="D213" s="158" t="s">
        <v>149</v>
      </c>
      <c r="E213" s="33"/>
      <c r="F213" s="159" t="s">
        <v>297</v>
      </c>
      <c r="G213" s="33"/>
      <c r="H213" s="33"/>
      <c r="I213" s="160"/>
      <c r="J213" s="33"/>
      <c r="K213" s="33"/>
      <c r="L213" s="34"/>
      <c r="M213" s="161"/>
      <c r="N213" s="162"/>
      <c r="O213" s="59"/>
      <c r="P213" s="59"/>
      <c r="Q213" s="59"/>
      <c r="R213" s="59"/>
      <c r="S213" s="59"/>
      <c r="T213" s="60"/>
      <c r="U213" s="33"/>
      <c r="V213" s="33"/>
      <c r="W213" s="33"/>
      <c r="X213" s="33"/>
      <c r="Y213" s="33"/>
      <c r="Z213" s="33"/>
      <c r="AA213" s="33"/>
      <c r="AB213" s="33"/>
      <c r="AC213" s="33"/>
      <c r="AD213" s="33"/>
      <c r="AE213" s="33"/>
      <c r="AT213" s="18" t="s">
        <v>149</v>
      </c>
      <c r="AU213" s="18" t="s">
        <v>83</v>
      </c>
    </row>
    <row r="214" spans="1:65" s="2" customFormat="1" ht="11.25">
      <c r="A214" s="33"/>
      <c r="B214" s="34"/>
      <c r="C214" s="33"/>
      <c r="D214" s="163" t="s">
        <v>151</v>
      </c>
      <c r="E214" s="33"/>
      <c r="F214" s="164" t="s">
        <v>298</v>
      </c>
      <c r="G214" s="33"/>
      <c r="H214" s="33"/>
      <c r="I214" s="160"/>
      <c r="J214" s="33"/>
      <c r="K214" s="33"/>
      <c r="L214" s="34"/>
      <c r="M214" s="161"/>
      <c r="N214" s="162"/>
      <c r="O214" s="59"/>
      <c r="P214" s="59"/>
      <c r="Q214" s="59"/>
      <c r="R214" s="59"/>
      <c r="S214" s="59"/>
      <c r="T214" s="60"/>
      <c r="U214" s="33"/>
      <c r="V214" s="33"/>
      <c r="W214" s="33"/>
      <c r="X214" s="33"/>
      <c r="Y214" s="33"/>
      <c r="Z214" s="33"/>
      <c r="AA214" s="33"/>
      <c r="AB214" s="33"/>
      <c r="AC214" s="33"/>
      <c r="AD214" s="33"/>
      <c r="AE214" s="33"/>
      <c r="AT214" s="18" t="s">
        <v>151</v>
      </c>
      <c r="AU214" s="18" t="s">
        <v>83</v>
      </c>
    </row>
    <row r="215" spans="1:65" s="13" customFormat="1" ht="11.25">
      <c r="B215" s="166"/>
      <c r="D215" s="158" t="s">
        <v>155</v>
      </c>
      <c r="E215" s="167" t="s">
        <v>1</v>
      </c>
      <c r="F215" s="168" t="s">
        <v>1308</v>
      </c>
      <c r="H215" s="169">
        <v>1170</v>
      </c>
      <c r="I215" s="170"/>
      <c r="L215" s="166"/>
      <c r="M215" s="171"/>
      <c r="N215" s="172"/>
      <c r="O215" s="172"/>
      <c r="P215" s="172"/>
      <c r="Q215" s="172"/>
      <c r="R215" s="172"/>
      <c r="S215" s="172"/>
      <c r="T215" s="173"/>
      <c r="AT215" s="167" t="s">
        <v>155</v>
      </c>
      <c r="AU215" s="167" t="s">
        <v>83</v>
      </c>
      <c r="AV215" s="13" t="s">
        <v>83</v>
      </c>
      <c r="AW215" s="13" t="s">
        <v>30</v>
      </c>
      <c r="AX215" s="13" t="s">
        <v>81</v>
      </c>
      <c r="AY215" s="167" t="s">
        <v>140</v>
      </c>
    </row>
    <row r="216" spans="1:65" s="2" customFormat="1" ht="33" customHeight="1">
      <c r="A216" s="33"/>
      <c r="B216" s="144"/>
      <c r="C216" s="145" t="s">
        <v>206</v>
      </c>
      <c r="D216" s="145" t="s">
        <v>142</v>
      </c>
      <c r="E216" s="146" t="s">
        <v>301</v>
      </c>
      <c r="F216" s="147" t="s">
        <v>302</v>
      </c>
      <c r="G216" s="148" t="s">
        <v>145</v>
      </c>
      <c r="H216" s="149">
        <v>1260</v>
      </c>
      <c r="I216" s="150"/>
      <c r="J216" s="151">
        <f>ROUND(I216*H216,2)</f>
        <v>0</v>
      </c>
      <c r="K216" s="147" t="s">
        <v>146</v>
      </c>
      <c r="L216" s="34"/>
      <c r="M216" s="152" t="s">
        <v>1</v>
      </c>
      <c r="N216" s="153" t="s">
        <v>38</v>
      </c>
      <c r="O216" s="59"/>
      <c r="P216" s="154">
        <f>O216*H216</f>
        <v>0</v>
      </c>
      <c r="Q216" s="154">
        <v>0.13188</v>
      </c>
      <c r="R216" s="154">
        <f>Q216*H216</f>
        <v>166.1688</v>
      </c>
      <c r="S216" s="154">
        <v>0</v>
      </c>
      <c r="T216" s="155">
        <f>S216*H216</f>
        <v>0</v>
      </c>
      <c r="U216" s="33"/>
      <c r="V216" s="33"/>
      <c r="W216" s="33"/>
      <c r="X216" s="33"/>
      <c r="Y216" s="33"/>
      <c r="Z216" s="33"/>
      <c r="AA216" s="33"/>
      <c r="AB216" s="33"/>
      <c r="AC216" s="33"/>
      <c r="AD216" s="33"/>
      <c r="AE216" s="33"/>
      <c r="AR216" s="156" t="s">
        <v>147</v>
      </c>
      <c r="AT216" s="156" t="s">
        <v>142</v>
      </c>
      <c r="AU216" s="156" t="s">
        <v>83</v>
      </c>
      <c r="AY216" s="18" t="s">
        <v>140</v>
      </c>
      <c r="BE216" s="157">
        <f>IF(N216="základní",J216,0)</f>
        <v>0</v>
      </c>
      <c r="BF216" s="157">
        <f>IF(N216="snížená",J216,0)</f>
        <v>0</v>
      </c>
      <c r="BG216" s="157">
        <f>IF(N216="zákl. přenesená",J216,0)</f>
        <v>0</v>
      </c>
      <c r="BH216" s="157">
        <f>IF(N216="sníž. přenesená",J216,0)</f>
        <v>0</v>
      </c>
      <c r="BI216" s="157">
        <f>IF(N216="nulová",J216,0)</f>
        <v>0</v>
      </c>
      <c r="BJ216" s="18" t="s">
        <v>81</v>
      </c>
      <c r="BK216" s="157">
        <f>ROUND(I216*H216,2)</f>
        <v>0</v>
      </c>
      <c r="BL216" s="18" t="s">
        <v>147</v>
      </c>
      <c r="BM216" s="156" t="s">
        <v>1309</v>
      </c>
    </row>
    <row r="217" spans="1:65" s="2" customFormat="1" ht="29.25">
      <c r="A217" s="33"/>
      <c r="B217" s="34"/>
      <c r="C217" s="33"/>
      <c r="D217" s="158" t="s">
        <v>149</v>
      </c>
      <c r="E217" s="33"/>
      <c r="F217" s="159" t="s">
        <v>304</v>
      </c>
      <c r="G217" s="33"/>
      <c r="H217" s="33"/>
      <c r="I217" s="160"/>
      <c r="J217" s="33"/>
      <c r="K217" s="33"/>
      <c r="L217" s="34"/>
      <c r="M217" s="161"/>
      <c r="N217" s="162"/>
      <c r="O217" s="59"/>
      <c r="P217" s="59"/>
      <c r="Q217" s="59"/>
      <c r="R217" s="59"/>
      <c r="S217" s="59"/>
      <c r="T217" s="60"/>
      <c r="U217" s="33"/>
      <c r="V217" s="33"/>
      <c r="W217" s="33"/>
      <c r="X217" s="33"/>
      <c r="Y217" s="33"/>
      <c r="Z217" s="33"/>
      <c r="AA217" s="33"/>
      <c r="AB217" s="33"/>
      <c r="AC217" s="33"/>
      <c r="AD217" s="33"/>
      <c r="AE217" s="33"/>
      <c r="AT217" s="18" t="s">
        <v>149</v>
      </c>
      <c r="AU217" s="18" t="s">
        <v>83</v>
      </c>
    </row>
    <row r="218" spans="1:65" s="2" customFormat="1" ht="11.25">
      <c r="A218" s="33"/>
      <c r="B218" s="34"/>
      <c r="C218" s="33"/>
      <c r="D218" s="163" t="s">
        <v>151</v>
      </c>
      <c r="E218" s="33"/>
      <c r="F218" s="164" t="s">
        <v>305</v>
      </c>
      <c r="G218" s="33"/>
      <c r="H218" s="33"/>
      <c r="I218" s="160"/>
      <c r="J218" s="33"/>
      <c r="K218" s="33"/>
      <c r="L218" s="34"/>
      <c r="M218" s="161"/>
      <c r="N218" s="162"/>
      <c r="O218" s="59"/>
      <c r="P218" s="59"/>
      <c r="Q218" s="59"/>
      <c r="R218" s="59"/>
      <c r="S218" s="59"/>
      <c r="T218" s="60"/>
      <c r="U218" s="33"/>
      <c r="V218" s="33"/>
      <c r="W218" s="33"/>
      <c r="X218" s="33"/>
      <c r="Y218" s="33"/>
      <c r="Z218" s="33"/>
      <c r="AA218" s="33"/>
      <c r="AB218" s="33"/>
      <c r="AC218" s="33"/>
      <c r="AD218" s="33"/>
      <c r="AE218" s="33"/>
      <c r="AT218" s="18" t="s">
        <v>151</v>
      </c>
      <c r="AU218" s="18" t="s">
        <v>83</v>
      </c>
    </row>
    <row r="219" spans="1:65" s="13" customFormat="1" ht="11.25">
      <c r="B219" s="166"/>
      <c r="D219" s="158" t="s">
        <v>155</v>
      </c>
      <c r="E219" s="167" t="s">
        <v>1</v>
      </c>
      <c r="F219" s="168" t="s">
        <v>1310</v>
      </c>
      <c r="H219" s="169">
        <v>1260</v>
      </c>
      <c r="I219" s="170"/>
      <c r="L219" s="166"/>
      <c r="M219" s="171"/>
      <c r="N219" s="172"/>
      <c r="O219" s="172"/>
      <c r="P219" s="172"/>
      <c r="Q219" s="172"/>
      <c r="R219" s="172"/>
      <c r="S219" s="172"/>
      <c r="T219" s="173"/>
      <c r="AT219" s="167" t="s">
        <v>155</v>
      </c>
      <c r="AU219" s="167" t="s">
        <v>83</v>
      </c>
      <c r="AV219" s="13" t="s">
        <v>83</v>
      </c>
      <c r="AW219" s="13" t="s">
        <v>30</v>
      </c>
      <c r="AX219" s="13" t="s">
        <v>81</v>
      </c>
      <c r="AY219" s="167" t="s">
        <v>140</v>
      </c>
    </row>
    <row r="220" spans="1:65" s="2" customFormat="1" ht="24.2" customHeight="1">
      <c r="A220" s="33"/>
      <c r="B220" s="144"/>
      <c r="C220" s="145" t="s">
        <v>833</v>
      </c>
      <c r="D220" s="145" t="s">
        <v>142</v>
      </c>
      <c r="E220" s="146" t="s">
        <v>308</v>
      </c>
      <c r="F220" s="147" t="s">
        <v>309</v>
      </c>
      <c r="G220" s="148" t="s">
        <v>145</v>
      </c>
      <c r="H220" s="149">
        <v>1260</v>
      </c>
      <c r="I220" s="150"/>
      <c r="J220" s="151">
        <f>ROUND(I220*H220,2)</f>
        <v>0</v>
      </c>
      <c r="K220" s="147" t="s">
        <v>146</v>
      </c>
      <c r="L220" s="34"/>
      <c r="M220" s="152" t="s">
        <v>1</v>
      </c>
      <c r="N220" s="153" t="s">
        <v>38</v>
      </c>
      <c r="O220" s="59"/>
      <c r="P220" s="154">
        <f>O220*H220</f>
        <v>0</v>
      </c>
      <c r="Q220" s="154">
        <v>0</v>
      </c>
      <c r="R220" s="154">
        <f>Q220*H220</f>
        <v>0</v>
      </c>
      <c r="S220" s="154">
        <v>0</v>
      </c>
      <c r="T220" s="155">
        <f>S220*H220</f>
        <v>0</v>
      </c>
      <c r="U220" s="33"/>
      <c r="V220" s="33"/>
      <c r="W220" s="33"/>
      <c r="X220" s="33"/>
      <c r="Y220" s="33"/>
      <c r="Z220" s="33"/>
      <c r="AA220" s="33"/>
      <c r="AB220" s="33"/>
      <c r="AC220" s="33"/>
      <c r="AD220" s="33"/>
      <c r="AE220" s="33"/>
      <c r="AR220" s="156" t="s">
        <v>147</v>
      </c>
      <c r="AT220" s="156" t="s">
        <v>142</v>
      </c>
      <c r="AU220" s="156" t="s">
        <v>83</v>
      </c>
      <c r="AY220" s="18" t="s">
        <v>140</v>
      </c>
      <c r="BE220" s="157">
        <f>IF(N220="základní",J220,0)</f>
        <v>0</v>
      </c>
      <c r="BF220" s="157">
        <f>IF(N220="snížená",J220,0)</f>
        <v>0</v>
      </c>
      <c r="BG220" s="157">
        <f>IF(N220="zákl. přenesená",J220,0)</f>
        <v>0</v>
      </c>
      <c r="BH220" s="157">
        <f>IF(N220="sníž. přenesená",J220,0)</f>
        <v>0</v>
      </c>
      <c r="BI220" s="157">
        <f>IF(N220="nulová",J220,0)</f>
        <v>0</v>
      </c>
      <c r="BJ220" s="18" t="s">
        <v>81</v>
      </c>
      <c r="BK220" s="157">
        <f>ROUND(I220*H220,2)</f>
        <v>0</v>
      </c>
      <c r="BL220" s="18" t="s">
        <v>147</v>
      </c>
      <c r="BM220" s="156" t="s">
        <v>1311</v>
      </c>
    </row>
    <row r="221" spans="1:65" s="2" customFormat="1" ht="11.25">
      <c r="A221" s="33"/>
      <c r="B221" s="34"/>
      <c r="C221" s="33"/>
      <c r="D221" s="158" t="s">
        <v>149</v>
      </c>
      <c r="E221" s="33"/>
      <c r="F221" s="159" t="s">
        <v>311</v>
      </c>
      <c r="G221" s="33"/>
      <c r="H221" s="33"/>
      <c r="I221" s="160"/>
      <c r="J221" s="33"/>
      <c r="K221" s="33"/>
      <c r="L221" s="34"/>
      <c r="M221" s="161"/>
      <c r="N221" s="162"/>
      <c r="O221" s="59"/>
      <c r="P221" s="59"/>
      <c r="Q221" s="59"/>
      <c r="R221" s="59"/>
      <c r="S221" s="59"/>
      <c r="T221" s="60"/>
      <c r="U221" s="33"/>
      <c r="V221" s="33"/>
      <c r="W221" s="33"/>
      <c r="X221" s="33"/>
      <c r="Y221" s="33"/>
      <c r="Z221" s="33"/>
      <c r="AA221" s="33"/>
      <c r="AB221" s="33"/>
      <c r="AC221" s="33"/>
      <c r="AD221" s="33"/>
      <c r="AE221" s="33"/>
      <c r="AT221" s="18" t="s">
        <v>149</v>
      </c>
      <c r="AU221" s="18" t="s">
        <v>83</v>
      </c>
    </row>
    <row r="222" spans="1:65" s="2" customFormat="1" ht="11.25">
      <c r="A222" s="33"/>
      <c r="B222" s="34"/>
      <c r="C222" s="33"/>
      <c r="D222" s="163" t="s">
        <v>151</v>
      </c>
      <c r="E222" s="33"/>
      <c r="F222" s="164" t="s">
        <v>312</v>
      </c>
      <c r="G222" s="33"/>
      <c r="H222" s="33"/>
      <c r="I222" s="160"/>
      <c r="J222" s="33"/>
      <c r="K222" s="33"/>
      <c r="L222" s="34"/>
      <c r="M222" s="161"/>
      <c r="N222" s="162"/>
      <c r="O222" s="59"/>
      <c r="P222" s="59"/>
      <c r="Q222" s="59"/>
      <c r="R222" s="59"/>
      <c r="S222" s="59"/>
      <c r="T222" s="60"/>
      <c r="U222" s="33"/>
      <c r="V222" s="33"/>
      <c r="W222" s="33"/>
      <c r="X222" s="33"/>
      <c r="Y222" s="33"/>
      <c r="Z222" s="33"/>
      <c r="AA222" s="33"/>
      <c r="AB222" s="33"/>
      <c r="AC222" s="33"/>
      <c r="AD222" s="33"/>
      <c r="AE222" s="33"/>
      <c r="AT222" s="18" t="s">
        <v>151</v>
      </c>
      <c r="AU222" s="18" t="s">
        <v>83</v>
      </c>
    </row>
    <row r="223" spans="1:65" s="2" customFormat="1" ht="39">
      <c r="A223" s="33"/>
      <c r="B223" s="34"/>
      <c r="C223" s="33"/>
      <c r="D223" s="158" t="s">
        <v>153</v>
      </c>
      <c r="E223" s="33"/>
      <c r="F223" s="165" t="s">
        <v>313</v>
      </c>
      <c r="G223" s="33"/>
      <c r="H223" s="33"/>
      <c r="I223" s="160"/>
      <c r="J223" s="33"/>
      <c r="K223" s="33"/>
      <c r="L223" s="34"/>
      <c r="M223" s="161"/>
      <c r="N223" s="162"/>
      <c r="O223" s="59"/>
      <c r="P223" s="59"/>
      <c r="Q223" s="59"/>
      <c r="R223" s="59"/>
      <c r="S223" s="59"/>
      <c r="T223" s="60"/>
      <c r="U223" s="33"/>
      <c r="V223" s="33"/>
      <c r="W223" s="33"/>
      <c r="X223" s="33"/>
      <c r="Y223" s="33"/>
      <c r="Z223" s="33"/>
      <c r="AA223" s="33"/>
      <c r="AB223" s="33"/>
      <c r="AC223" s="33"/>
      <c r="AD223" s="33"/>
      <c r="AE223" s="33"/>
      <c r="AT223" s="18" t="s">
        <v>153</v>
      </c>
      <c r="AU223" s="18" t="s">
        <v>83</v>
      </c>
    </row>
    <row r="224" spans="1:65" s="13" customFormat="1" ht="11.25">
      <c r="B224" s="166"/>
      <c r="D224" s="158" t="s">
        <v>155</v>
      </c>
      <c r="E224" s="167" t="s">
        <v>1</v>
      </c>
      <c r="F224" s="168" t="s">
        <v>1310</v>
      </c>
      <c r="H224" s="169">
        <v>1260</v>
      </c>
      <c r="I224" s="170"/>
      <c r="L224" s="166"/>
      <c r="M224" s="171"/>
      <c r="N224" s="172"/>
      <c r="O224" s="172"/>
      <c r="P224" s="172"/>
      <c r="Q224" s="172"/>
      <c r="R224" s="172"/>
      <c r="S224" s="172"/>
      <c r="T224" s="173"/>
      <c r="AT224" s="167" t="s">
        <v>155</v>
      </c>
      <c r="AU224" s="167" t="s">
        <v>83</v>
      </c>
      <c r="AV224" s="13" t="s">
        <v>83</v>
      </c>
      <c r="AW224" s="13" t="s">
        <v>30</v>
      </c>
      <c r="AX224" s="13" t="s">
        <v>81</v>
      </c>
      <c r="AY224" s="167" t="s">
        <v>140</v>
      </c>
    </row>
    <row r="225" spans="1:65" s="2" customFormat="1" ht="24.2" customHeight="1">
      <c r="A225" s="33"/>
      <c r="B225" s="144"/>
      <c r="C225" s="145" t="s">
        <v>737</v>
      </c>
      <c r="D225" s="145" t="s">
        <v>142</v>
      </c>
      <c r="E225" s="146" t="s">
        <v>315</v>
      </c>
      <c r="F225" s="147" t="s">
        <v>316</v>
      </c>
      <c r="G225" s="148" t="s">
        <v>145</v>
      </c>
      <c r="H225" s="149">
        <v>1260</v>
      </c>
      <c r="I225" s="150"/>
      <c r="J225" s="151">
        <f>ROUND(I225*H225,2)</f>
        <v>0</v>
      </c>
      <c r="K225" s="147" t="s">
        <v>146</v>
      </c>
      <c r="L225" s="34"/>
      <c r="M225" s="152" t="s">
        <v>1</v>
      </c>
      <c r="N225" s="153" t="s">
        <v>38</v>
      </c>
      <c r="O225" s="59"/>
      <c r="P225" s="154">
        <f>O225*H225</f>
        <v>0</v>
      </c>
      <c r="Q225" s="154">
        <v>0</v>
      </c>
      <c r="R225" s="154">
        <f>Q225*H225</f>
        <v>0</v>
      </c>
      <c r="S225" s="154">
        <v>0</v>
      </c>
      <c r="T225" s="155">
        <f>S225*H225</f>
        <v>0</v>
      </c>
      <c r="U225" s="33"/>
      <c r="V225" s="33"/>
      <c r="W225" s="33"/>
      <c r="X225" s="33"/>
      <c r="Y225" s="33"/>
      <c r="Z225" s="33"/>
      <c r="AA225" s="33"/>
      <c r="AB225" s="33"/>
      <c r="AC225" s="33"/>
      <c r="AD225" s="33"/>
      <c r="AE225" s="33"/>
      <c r="AR225" s="156" t="s">
        <v>147</v>
      </c>
      <c r="AT225" s="156" t="s">
        <v>142</v>
      </c>
      <c r="AU225" s="156" t="s">
        <v>83</v>
      </c>
      <c r="AY225" s="18" t="s">
        <v>140</v>
      </c>
      <c r="BE225" s="157">
        <f>IF(N225="základní",J225,0)</f>
        <v>0</v>
      </c>
      <c r="BF225" s="157">
        <f>IF(N225="snížená",J225,0)</f>
        <v>0</v>
      </c>
      <c r="BG225" s="157">
        <f>IF(N225="zákl. přenesená",J225,0)</f>
        <v>0</v>
      </c>
      <c r="BH225" s="157">
        <f>IF(N225="sníž. přenesená",J225,0)</f>
        <v>0</v>
      </c>
      <c r="BI225" s="157">
        <f>IF(N225="nulová",J225,0)</f>
        <v>0</v>
      </c>
      <c r="BJ225" s="18" t="s">
        <v>81</v>
      </c>
      <c r="BK225" s="157">
        <f>ROUND(I225*H225,2)</f>
        <v>0</v>
      </c>
      <c r="BL225" s="18" t="s">
        <v>147</v>
      </c>
      <c r="BM225" s="156" t="s">
        <v>1312</v>
      </c>
    </row>
    <row r="226" spans="1:65" s="2" customFormat="1" ht="19.5">
      <c r="A226" s="33"/>
      <c r="B226" s="34"/>
      <c r="C226" s="33"/>
      <c r="D226" s="158" t="s">
        <v>149</v>
      </c>
      <c r="E226" s="33"/>
      <c r="F226" s="159" t="s">
        <v>318</v>
      </c>
      <c r="G226" s="33"/>
      <c r="H226" s="33"/>
      <c r="I226" s="160"/>
      <c r="J226" s="33"/>
      <c r="K226" s="33"/>
      <c r="L226" s="34"/>
      <c r="M226" s="161"/>
      <c r="N226" s="162"/>
      <c r="O226" s="59"/>
      <c r="P226" s="59"/>
      <c r="Q226" s="59"/>
      <c r="R226" s="59"/>
      <c r="S226" s="59"/>
      <c r="T226" s="60"/>
      <c r="U226" s="33"/>
      <c r="V226" s="33"/>
      <c r="W226" s="33"/>
      <c r="X226" s="33"/>
      <c r="Y226" s="33"/>
      <c r="Z226" s="33"/>
      <c r="AA226" s="33"/>
      <c r="AB226" s="33"/>
      <c r="AC226" s="33"/>
      <c r="AD226" s="33"/>
      <c r="AE226" s="33"/>
      <c r="AT226" s="18" t="s">
        <v>149</v>
      </c>
      <c r="AU226" s="18" t="s">
        <v>83</v>
      </c>
    </row>
    <row r="227" spans="1:65" s="2" customFormat="1" ht="11.25">
      <c r="A227" s="33"/>
      <c r="B227" s="34"/>
      <c r="C227" s="33"/>
      <c r="D227" s="163" t="s">
        <v>151</v>
      </c>
      <c r="E227" s="33"/>
      <c r="F227" s="164" t="s">
        <v>319</v>
      </c>
      <c r="G227" s="33"/>
      <c r="H227" s="33"/>
      <c r="I227" s="160"/>
      <c r="J227" s="33"/>
      <c r="K227" s="33"/>
      <c r="L227" s="34"/>
      <c r="M227" s="161"/>
      <c r="N227" s="162"/>
      <c r="O227" s="59"/>
      <c r="P227" s="59"/>
      <c r="Q227" s="59"/>
      <c r="R227" s="59"/>
      <c r="S227" s="59"/>
      <c r="T227" s="60"/>
      <c r="U227" s="33"/>
      <c r="V227" s="33"/>
      <c r="W227" s="33"/>
      <c r="X227" s="33"/>
      <c r="Y227" s="33"/>
      <c r="Z227" s="33"/>
      <c r="AA227" s="33"/>
      <c r="AB227" s="33"/>
      <c r="AC227" s="33"/>
      <c r="AD227" s="33"/>
      <c r="AE227" s="33"/>
      <c r="AT227" s="18" t="s">
        <v>151</v>
      </c>
      <c r="AU227" s="18" t="s">
        <v>83</v>
      </c>
    </row>
    <row r="228" spans="1:65" s="13" customFormat="1" ht="11.25">
      <c r="B228" s="166"/>
      <c r="D228" s="158" t="s">
        <v>155</v>
      </c>
      <c r="E228" s="167" t="s">
        <v>1</v>
      </c>
      <c r="F228" s="168" t="s">
        <v>1310</v>
      </c>
      <c r="H228" s="169">
        <v>1260</v>
      </c>
      <c r="I228" s="170"/>
      <c r="L228" s="166"/>
      <c r="M228" s="171"/>
      <c r="N228" s="172"/>
      <c r="O228" s="172"/>
      <c r="P228" s="172"/>
      <c r="Q228" s="172"/>
      <c r="R228" s="172"/>
      <c r="S228" s="172"/>
      <c r="T228" s="173"/>
      <c r="AT228" s="167" t="s">
        <v>155</v>
      </c>
      <c r="AU228" s="167" t="s">
        <v>83</v>
      </c>
      <c r="AV228" s="13" t="s">
        <v>83</v>
      </c>
      <c r="AW228" s="13" t="s">
        <v>30</v>
      </c>
      <c r="AX228" s="13" t="s">
        <v>81</v>
      </c>
      <c r="AY228" s="167" t="s">
        <v>140</v>
      </c>
    </row>
    <row r="229" spans="1:65" s="2" customFormat="1" ht="33" customHeight="1">
      <c r="A229" s="33"/>
      <c r="B229" s="144"/>
      <c r="C229" s="145" t="s">
        <v>7</v>
      </c>
      <c r="D229" s="145" t="s">
        <v>142</v>
      </c>
      <c r="E229" s="146" t="s">
        <v>321</v>
      </c>
      <c r="F229" s="147" t="s">
        <v>322</v>
      </c>
      <c r="G229" s="148" t="s">
        <v>145</v>
      </c>
      <c r="H229" s="149">
        <v>1260</v>
      </c>
      <c r="I229" s="150"/>
      <c r="J229" s="151">
        <f>ROUND(I229*H229,2)</f>
        <v>0</v>
      </c>
      <c r="K229" s="147" t="s">
        <v>146</v>
      </c>
      <c r="L229" s="34"/>
      <c r="M229" s="152" t="s">
        <v>1</v>
      </c>
      <c r="N229" s="153" t="s">
        <v>38</v>
      </c>
      <c r="O229" s="59"/>
      <c r="P229" s="154">
        <f>O229*H229</f>
        <v>0</v>
      </c>
      <c r="Q229" s="154">
        <v>0.10373</v>
      </c>
      <c r="R229" s="154">
        <f>Q229*H229</f>
        <v>130.69980000000001</v>
      </c>
      <c r="S229" s="154">
        <v>0</v>
      </c>
      <c r="T229" s="155">
        <f>S229*H229</f>
        <v>0</v>
      </c>
      <c r="U229" s="33"/>
      <c r="V229" s="33"/>
      <c r="W229" s="33"/>
      <c r="X229" s="33"/>
      <c r="Y229" s="33"/>
      <c r="Z229" s="33"/>
      <c r="AA229" s="33"/>
      <c r="AB229" s="33"/>
      <c r="AC229" s="33"/>
      <c r="AD229" s="33"/>
      <c r="AE229" s="33"/>
      <c r="AR229" s="156" t="s">
        <v>147</v>
      </c>
      <c r="AT229" s="156" t="s">
        <v>142</v>
      </c>
      <c r="AU229" s="156" t="s">
        <v>83</v>
      </c>
      <c r="AY229" s="18" t="s">
        <v>140</v>
      </c>
      <c r="BE229" s="157">
        <f>IF(N229="základní",J229,0)</f>
        <v>0</v>
      </c>
      <c r="BF229" s="157">
        <f>IF(N229="snížená",J229,0)</f>
        <v>0</v>
      </c>
      <c r="BG229" s="157">
        <f>IF(N229="zákl. přenesená",J229,0)</f>
        <v>0</v>
      </c>
      <c r="BH229" s="157">
        <f>IF(N229="sníž. přenesená",J229,0)</f>
        <v>0</v>
      </c>
      <c r="BI229" s="157">
        <f>IF(N229="nulová",J229,0)</f>
        <v>0</v>
      </c>
      <c r="BJ229" s="18" t="s">
        <v>81</v>
      </c>
      <c r="BK229" s="157">
        <f>ROUND(I229*H229,2)</f>
        <v>0</v>
      </c>
      <c r="BL229" s="18" t="s">
        <v>147</v>
      </c>
      <c r="BM229" s="156" t="s">
        <v>1313</v>
      </c>
    </row>
    <row r="230" spans="1:65" s="2" customFormat="1" ht="29.25">
      <c r="A230" s="33"/>
      <c r="B230" s="34"/>
      <c r="C230" s="33"/>
      <c r="D230" s="158" t="s">
        <v>149</v>
      </c>
      <c r="E230" s="33"/>
      <c r="F230" s="159" t="s">
        <v>324</v>
      </c>
      <c r="G230" s="33"/>
      <c r="H230" s="33"/>
      <c r="I230" s="160"/>
      <c r="J230" s="33"/>
      <c r="K230" s="33"/>
      <c r="L230" s="34"/>
      <c r="M230" s="161"/>
      <c r="N230" s="162"/>
      <c r="O230" s="59"/>
      <c r="P230" s="59"/>
      <c r="Q230" s="59"/>
      <c r="R230" s="59"/>
      <c r="S230" s="59"/>
      <c r="T230" s="60"/>
      <c r="U230" s="33"/>
      <c r="V230" s="33"/>
      <c r="W230" s="33"/>
      <c r="X230" s="33"/>
      <c r="Y230" s="33"/>
      <c r="Z230" s="33"/>
      <c r="AA230" s="33"/>
      <c r="AB230" s="33"/>
      <c r="AC230" s="33"/>
      <c r="AD230" s="33"/>
      <c r="AE230" s="33"/>
      <c r="AT230" s="18" t="s">
        <v>149</v>
      </c>
      <c r="AU230" s="18" t="s">
        <v>83</v>
      </c>
    </row>
    <row r="231" spans="1:65" s="2" customFormat="1" ht="11.25">
      <c r="A231" s="33"/>
      <c r="B231" s="34"/>
      <c r="C231" s="33"/>
      <c r="D231" s="163" t="s">
        <v>151</v>
      </c>
      <c r="E231" s="33"/>
      <c r="F231" s="164" t="s">
        <v>325</v>
      </c>
      <c r="G231" s="33"/>
      <c r="H231" s="33"/>
      <c r="I231" s="160"/>
      <c r="J231" s="33"/>
      <c r="K231" s="33"/>
      <c r="L231" s="34"/>
      <c r="M231" s="161"/>
      <c r="N231" s="162"/>
      <c r="O231" s="59"/>
      <c r="P231" s="59"/>
      <c r="Q231" s="59"/>
      <c r="R231" s="59"/>
      <c r="S231" s="59"/>
      <c r="T231" s="60"/>
      <c r="U231" s="33"/>
      <c r="V231" s="33"/>
      <c r="W231" s="33"/>
      <c r="X231" s="33"/>
      <c r="Y231" s="33"/>
      <c r="Z231" s="33"/>
      <c r="AA231" s="33"/>
      <c r="AB231" s="33"/>
      <c r="AC231" s="33"/>
      <c r="AD231" s="33"/>
      <c r="AE231" s="33"/>
      <c r="AT231" s="18" t="s">
        <v>151</v>
      </c>
      <c r="AU231" s="18" t="s">
        <v>83</v>
      </c>
    </row>
    <row r="232" spans="1:65" s="13" customFormat="1" ht="11.25">
      <c r="B232" s="166"/>
      <c r="D232" s="158" t="s">
        <v>155</v>
      </c>
      <c r="E232" s="167" t="s">
        <v>1</v>
      </c>
      <c r="F232" s="168" t="s">
        <v>1310</v>
      </c>
      <c r="H232" s="169">
        <v>1260</v>
      </c>
      <c r="I232" s="170"/>
      <c r="L232" s="166"/>
      <c r="M232" s="171"/>
      <c r="N232" s="172"/>
      <c r="O232" s="172"/>
      <c r="P232" s="172"/>
      <c r="Q232" s="172"/>
      <c r="R232" s="172"/>
      <c r="S232" s="172"/>
      <c r="T232" s="173"/>
      <c r="AT232" s="167" t="s">
        <v>155</v>
      </c>
      <c r="AU232" s="167" t="s">
        <v>83</v>
      </c>
      <c r="AV232" s="13" t="s">
        <v>83</v>
      </c>
      <c r="AW232" s="13" t="s">
        <v>30</v>
      </c>
      <c r="AX232" s="13" t="s">
        <v>81</v>
      </c>
      <c r="AY232" s="167" t="s">
        <v>140</v>
      </c>
    </row>
    <row r="233" spans="1:65" s="2" customFormat="1" ht="24.2" customHeight="1">
      <c r="A233" s="33"/>
      <c r="B233" s="144"/>
      <c r="C233" s="145" t="s">
        <v>243</v>
      </c>
      <c r="D233" s="145" t="s">
        <v>142</v>
      </c>
      <c r="E233" s="146" t="s">
        <v>327</v>
      </c>
      <c r="F233" s="147" t="s">
        <v>328</v>
      </c>
      <c r="G233" s="148" t="s">
        <v>145</v>
      </c>
      <c r="H233" s="149">
        <v>1170</v>
      </c>
      <c r="I233" s="150"/>
      <c r="J233" s="151">
        <f>ROUND(I233*H233,2)</f>
        <v>0</v>
      </c>
      <c r="K233" s="147" t="s">
        <v>146</v>
      </c>
      <c r="L233" s="34"/>
      <c r="M233" s="152" t="s">
        <v>1</v>
      </c>
      <c r="N233" s="153" t="s">
        <v>38</v>
      </c>
      <c r="O233" s="59"/>
      <c r="P233" s="154">
        <f>O233*H233</f>
        <v>0</v>
      </c>
      <c r="Q233" s="154">
        <v>9.8000000000000004E-2</v>
      </c>
      <c r="R233" s="154">
        <f>Q233*H233</f>
        <v>114.66000000000001</v>
      </c>
      <c r="S233" s="154">
        <v>0</v>
      </c>
      <c r="T233" s="155">
        <f>S233*H233</f>
        <v>0</v>
      </c>
      <c r="U233" s="33"/>
      <c r="V233" s="33"/>
      <c r="W233" s="33"/>
      <c r="X233" s="33"/>
      <c r="Y233" s="33"/>
      <c r="Z233" s="33"/>
      <c r="AA233" s="33"/>
      <c r="AB233" s="33"/>
      <c r="AC233" s="33"/>
      <c r="AD233" s="33"/>
      <c r="AE233" s="33"/>
      <c r="AR233" s="156" t="s">
        <v>147</v>
      </c>
      <c r="AT233" s="156" t="s">
        <v>142</v>
      </c>
      <c r="AU233" s="156" t="s">
        <v>83</v>
      </c>
      <c r="AY233" s="18" t="s">
        <v>140</v>
      </c>
      <c r="BE233" s="157">
        <f>IF(N233="základní",J233,0)</f>
        <v>0</v>
      </c>
      <c r="BF233" s="157">
        <f>IF(N233="snížená",J233,0)</f>
        <v>0</v>
      </c>
      <c r="BG233" s="157">
        <f>IF(N233="zákl. přenesená",J233,0)</f>
        <v>0</v>
      </c>
      <c r="BH233" s="157">
        <f>IF(N233="sníž. přenesená",J233,0)</f>
        <v>0</v>
      </c>
      <c r="BI233" s="157">
        <f>IF(N233="nulová",J233,0)</f>
        <v>0</v>
      </c>
      <c r="BJ233" s="18" t="s">
        <v>81</v>
      </c>
      <c r="BK233" s="157">
        <f>ROUND(I233*H233,2)</f>
        <v>0</v>
      </c>
      <c r="BL233" s="18" t="s">
        <v>147</v>
      </c>
      <c r="BM233" s="156" t="s">
        <v>1314</v>
      </c>
    </row>
    <row r="234" spans="1:65" s="2" customFormat="1" ht="39">
      <c r="A234" s="33"/>
      <c r="B234" s="34"/>
      <c r="C234" s="33"/>
      <c r="D234" s="158" t="s">
        <v>149</v>
      </c>
      <c r="E234" s="33"/>
      <c r="F234" s="159" t="s">
        <v>330</v>
      </c>
      <c r="G234" s="33"/>
      <c r="H234" s="33"/>
      <c r="I234" s="160"/>
      <c r="J234" s="33"/>
      <c r="K234" s="33"/>
      <c r="L234" s="34"/>
      <c r="M234" s="161"/>
      <c r="N234" s="162"/>
      <c r="O234" s="59"/>
      <c r="P234" s="59"/>
      <c r="Q234" s="59"/>
      <c r="R234" s="59"/>
      <c r="S234" s="59"/>
      <c r="T234" s="60"/>
      <c r="U234" s="33"/>
      <c r="V234" s="33"/>
      <c r="W234" s="33"/>
      <c r="X234" s="33"/>
      <c r="Y234" s="33"/>
      <c r="Z234" s="33"/>
      <c r="AA234" s="33"/>
      <c r="AB234" s="33"/>
      <c r="AC234" s="33"/>
      <c r="AD234" s="33"/>
      <c r="AE234" s="33"/>
      <c r="AT234" s="18" t="s">
        <v>149</v>
      </c>
      <c r="AU234" s="18" t="s">
        <v>83</v>
      </c>
    </row>
    <row r="235" spans="1:65" s="2" customFormat="1" ht="11.25">
      <c r="A235" s="33"/>
      <c r="B235" s="34"/>
      <c r="C235" s="33"/>
      <c r="D235" s="163" t="s">
        <v>151</v>
      </c>
      <c r="E235" s="33"/>
      <c r="F235" s="164" t="s">
        <v>331</v>
      </c>
      <c r="G235" s="33"/>
      <c r="H235" s="33"/>
      <c r="I235" s="160"/>
      <c r="J235" s="33"/>
      <c r="K235" s="33"/>
      <c r="L235" s="34"/>
      <c r="M235" s="161"/>
      <c r="N235" s="162"/>
      <c r="O235" s="59"/>
      <c r="P235" s="59"/>
      <c r="Q235" s="59"/>
      <c r="R235" s="59"/>
      <c r="S235" s="59"/>
      <c r="T235" s="60"/>
      <c r="U235" s="33"/>
      <c r="V235" s="33"/>
      <c r="W235" s="33"/>
      <c r="X235" s="33"/>
      <c r="Y235" s="33"/>
      <c r="Z235" s="33"/>
      <c r="AA235" s="33"/>
      <c r="AB235" s="33"/>
      <c r="AC235" s="33"/>
      <c r="AD235" s="33"/>
      <c r="AE235" s="33"/>
      <c r="AT235" s="18" t="s">
        <v>151</v>
      </c>
      <c r="AU235" s="18" t="s">
        <v>83</v>
      </c>
    </row>
    <row r="236" spans="1:65" s="13" customFormat="1" ht="11.25">
      <c r="B236" s="166"/>
      <c r="D236" s="158" t="s">
        <v>155</v>
      </c>
      <c r="E236" s="167" t="s">
        <v>1</v>
      </c>
      <c r="F236" s="168" t="s">
        <v>1315</v>
      </c>
      <c r="H236" s="169">
        <v>1170</v>
      </c>
      <c r="I236" s="170"/>
      <c r="L236" s="166"/>
      <c r="M236" s="171"/>
      <c r="N236" s="172"/>
      <c r="O236" s="172"/>
      <c r="P236" s="172"/>
      <c r="Q236" s="172"/>
      <c r="R236" s="172"/>
      <c r="S236" s="172"/>
      <c r="T236" s="173"/>
      <c r="AT236" s="167" t="s">
        <v>155</v>
      </c>
      <c r="AU236" s="167" t="s">
        <v>83</v>
      </c>
      <c r="AV236" s="13" t="s">
        <v>83</v>
      </c>
      <c r="AW236" s="13" t="s">
        <v>30</v>
      </c>
      <c r="AX236" s="13" t="s">
        <v>81</v>
      </c>
      <c r="AY236" s="167" t="s">
        <v>140</v>
      </c>
    </row>
    <row r="237" spans="1:65" s="2" customFormat="1" ht="33" customHeight="1">
      <c r="A237" s="33"/>
      <c r="B237" s="144"/>
      <c r="C237" s="145" t="s">
        <v>251</v>
      </c>
      <c r="D237" s="145" t="s">
        <v>142</v>
      </c>
      <c r="E237" s="146" t="s">
        <v>1316</v>
      </c>
      <c r="F237" s="147" t="s">
        <v>1317</v>
      </c>
      <c r="G237" s="148" t="s">
        <v>145</v>
      </c>
      <c r="H237" s="149">
        <v>85</v>
      </c>
      <c r="I237" s="150"/>
      <c r="J237" s="151">
        <f>ROUND(I237*H237,2)</f>
        <v>0</v>
      </c>
      <c r="K237" s="147" t="s">
        <v>146</v>
      </c>
      <c r="L237" s="34"/>
      <c r="M237" s="152" t="s">
        <v>1</v>
      </c>
      <c r="N237" s="153" t="s">
        <v>38</v>
      </c>
      <c r="O237" s="59"/>
      <c r="P237" s="154">
        <f>O237*H237</f>
        <v>0</v>
      </c>
      <c r="Q237" s="154">
        <v>0.10100000000000001</v>
      </c>
      <c r="R237" s="154">
        <f>Q237*H237</f>
        <v>8.5850000000000009</v>
      </c>
      <c r="S237" s="154">
        <v>0</v>
      </c>
      <c r="T237" s="155">
        <f>S237*H237</f>
        <v>0</v>
      </c>
      <c r="U237" s="33"/>
      <c r="V237" s="33"/>
      <c r="W237" s="33"/>
      <c r="X237" s="33"/>
      <c r="Y237" s="33"/>
      <c r="Z237" s="33"/>
      <c r="AA237" s="33"/>
      <c r="AB237" s="33"/>
      <c r="AC237" s="33"/>
      <c r="AD237" s="33"/>
      <c r="AE237" s="33"/>
      <c r="AR237" s="156" t="s">
        <v>147</v>
      </c>
      <c r="AT237" s="156" t="s">
        <v>142</v>
      </c>
      <c r="AU237" s="156" t="s">
        <v>83</v>
      </c>
      <c r="AY237" s="18" t="s">
        <v>140</v>
      </c>
      <c r="BE237" s="157">
        <f>IF(N237="základní",J237,0)</f>
        <v>0</v>
      </c>
      <c r="BF237" s="157">
        <f>IF(N237="snížená",J237,0)</f>
        <v>0</v>
      </c>
      <c r="BG237" s="157">
        <f>IF(N237="zákl. přenesená",J237,0)</f>
        <v>0</v>
      </c>
      <c r="BH237" s="157">
        <f>IF(N237="sníž. přenesená",J237,0)</f>
        <v>0</v>
      </c>
      <c r="BI237" s="157">
        <f>IF(N237="nulová",J237,0)</f>
        <v>0</v>
      </c>
      <c r="BJ237" s="18" t="s">
        <v>81</v>
      </c>
      <c r="BK237" s="157">
        <f>ROUND(I237*H237,2)</f>
        <v>0</v>
      </c>
      <c r="BL237" s="18" t="s">
        <v>147</v>
      </c>
      <c r="BM237" s="156" t="s">
        <v>1318</v>
      </c>
    </row>
    <row r="238" spans="1:65" s="2" customFormat="1" ht="48.75">
      <c r="A238" s="33"/>
      <c r="B238" s="34"/>
      <c r="C238" s="33"/>
      <c r="D238" s="158" t="s">
        <v>149</v>
      </c>
      <c r="E238" s="33"/>
      <c r="F238" s="159" t="s">
        <v>1319</v>
      </c>
      <c r="G238" s="33"/>
      <c r="H238" s="33"/>
      <c r="I238" s="160"/>
      <c r="J238" s="33"/>
      <c r="K238" s="33"/>
      <c r="L238" s="34"/>
      <c r="M238" s="161"/>
      <c r="N238" s="162"/>
      <c r="O238" s="59"/>
      <c r="P238" s="59"/>
      <c r="Q238" s="59"/>
      <c r="R238" s="59"/>
      <c r="S238" s="59"/>
      <c r="T238" s="60"/>
      <c r="U238" s="33"/>
      <c r="V238" s="33"/>
      <c r="W238" s="33"/>
      <c r="X238" s="33"/>
      <c r="Y238" s="33"/>
      <c r="Z238" s="33"/>
      <c r="AA238" s="33"/>
      <c r="AB238" s="33"/>
      <c r="AC238" s="33"/>
      <c r="AD238" s="33"/>
      <c r="AE238" s="33"/>
      <c r="AT238" s="18" t="s">
        <v>149</v>
      </c>
      <c r="AU238" s="18" t="s">
        <v>83</v>
      </c>
    </row>
    <row r="239" spans="1:65" s="2" customFormat="1" ht="11.25">
      <c r="A239" s="33"/>
      <c r="B239" s="34"/>
      <c r="C239" s="33"/>
      <c r="D239" s="163" t="s">
        <v>151</v>
      </c>
      <c r="E239" s="33"/>
      <c r="F239" s="164" t="s">
        <v>1320</v>
      </c>
      <c r="G239" s="33"/>
      <c r="H239" s="33"/>
      <c r="I239" s="160"/>
      <c r="J239" s="33"/>
      <c r="K239" s="33"/>
      <c r="L239" s="34"/>
      <c r="M239" s="161"/>
      <c r="N239" s="162"/>
      <c r="O239" s="59"/>
      <c r="P239" s="59"/>
      <c r="Q239" s="59"/>
      <c r="R239" s="59"/>
      <c r="S239" s="59"/>
      <c r="T239" s="60"/>
      <c r="U239" s="33"/>
      <c r="V239" s="33"/>
      <c r="W239" s="33"/>
      <c r="X239" s="33"/>
      <c r="Y239" s="33"/>
      <c r="Z239" s="33"/>
      <c r="AA239" s="33"/>
      <c r="AB239" s="33"/>
      <c r="AC239" s="33"/>
      <c r="AD239" s="33"/>
      <c r="AE239" s="33"/>
      <c r="AT239" s="18" t="s">
        <v>151</v>
      </c>
      <c r="AU239" s="18" t="s">
        <v>83</v>
      </c>
    </row>
    <row r="240" spans="1:65" s="13" customFormat="1" ht="11.25">
      <c r="B240" s="166"/>
      <c r="D240" s="158" t="s">
        <v>155</v>
      </c>
      <c r="E240" s="167" t="s">
        <v>1</v>
      </c>
      <c r="F240" s="168" t="s">
        <v>1321</v>
      </c>
      <c r="H240" s="169">
        <v>85</v>
      </c>
      <c r="I240" s="170"/>
      <c r="L240" s="166"/>
      <c r="M240" s="171"/>
      <c r="N240" s="172"/>
      <c r="O240" s="172"/>
      <c r="P240" s="172"/>
      <c r="Q240" s="172"/>
      <c r="R240" s="172"/>
      <c r="S240" s="172"/>
      <c r="T240" s="173"/>
      <c r="AT240" s="167" t="s">
        <v>155</v>
      </c>
      <c r="AU240" s="167" t="s">
        <v>83</v>
      </c>
      <c r="AV240" s="13" t="s">
        <v>83</v>
      </c>
      <c r="AW240" s="13" t="s">
        <v>30</v>
      </c>
      <c r="AX240" s="13" t="s">
        <v>81</v>
      </c>
      <c r="AY240" s="167" t="s">
        <v>140</v>
      </c>
    </row>
    <row r="241" spans="1:65" s="2" customFormat="1" ht="21.75" customHeight="1">
      <c r="A241" s="33"/>
      <c r="B241" s="144"/>
      <c r="C241" s="182" t="s">
        <v>698</v>
      </c>
      <c r="D241" s="182" t="s">
        <v>231</v>
      </c>
      <c r="E241" s="183" t="s">
        <v>341</v>
      </c>
      <c r="F241" s="184" t="s">
        <v>342</v>
      </c>
      <c r="G241" s="185" t="s">
        <v>145</v>
      </c>
      <c r="H241" s="186">
        <v>85</v>
      </c>
      <c r="I241" s="187"/>
      <c r="J241" s="188">
        <f>ROUND(I241*H241,2)</f>
        <v>0</v>
      </c>
      <c r="K241" s="184" t="s">
        <v>146</v>
      </c>
      <c r="L241" s="189"/>
      <c r="M241" s="190" t="s">
        <v>1</v>
      </c>
      <c r="N241" s="191" t="s">
        <v>38</v>
      </c>
      <c r="O241" s="59"/>
      <c r="P241" s="154">
        <f>O241*H241</f>
        <v>0</v>
      </c>
      <c r="Q241" s="154">
        <v>0.13100000000000001</v>
      </c>
      <c r="R241" s="154">
        <f>Q241*H241</f>
        <v>11.135</v>
      </c>
      <c r="S241" s="154">
        <v>0</v>
      </c>
      <c r="T241" s="155">
        <f>S241*H241</f>
        <v>0</v>
      </c>
      <c r="U241" s="33"/>
      <c r="V241" s="33"/>
      <c r="W241" s="33"/>
      <c r="X241" s="33"/>
      <c r="Y241" s="33"/>
      <c r="Z241" s="33"/>
      <c r="AA241" s="33"/>
      <c r="AB241" s="33"/>
      <c r="AC241" s="33"/>
      <c r="AD241" s="33"/>
      <c r="AE241" s="33"/>
      <c r="AR241" s="156" t="s">
        <v>199</v>
      </c>
      <c r="AT241" s="156" t="s">
        <v>231</v>
      </c>
      <c r="AU241" s="156" t="s">
        <v>83</v>
      </c>
      <c r="AY241" s="18" t="s">
        <v>140</v>
      </c>
      <c r="BE241" s="157">
        <f>IF(N241="základní",J241,0)</f>
        <v>0</v>
      </c>
      <c r="BF241" s="157">
        <f>IF(N241="snížená",J241,0)</f>
        <v>0</v>
      </c>
      <c r="BG241" s="157">
        <f>IF(N241="zákl. přenesená",J241,0)</f>
        <v>0</v>
      </c>
      <c r="BH241" s="157">
        <f>IF(N241="sníž. přenesená",J241,0)</f>
        <v>0</v>
      </c>
      <c r="BI241" s="157">
        <f>IF(N241="nulová",J241,0)</f>
        <v>0</v>
      </c>
      <c r="BJ241" s="18" t="s">
        <v>81</v>
      </c>
      <c r="BK241" s="157">
        <f>ROUND(I241*H241,2)</f>
        <v>0</v>
      </c>
      <c r="BL241" s="18" t="s">
        <v>147</v>
      </c>
      <c r="BM241" s="156" t="s">
        <v>1322</v>
      </c>
    </row>
    <row r="242" spans="1:65" s="2" customFormat="1" ht="11.25">
      <c r="A242" s="33"/>
      <c r="B242" s="34"/>
      <c r="C242" s="33"/>
      <c r="D242" s="158" t="s">
        <v>149</v>
      </c>
      <c r="E242" s="33"/>
      <c r="F242" s="159" t="s">
        <v>342</v>
      </c>
      <c r="G242" s="33"/>
      <c r="H242" s="33"/>
      <c r="I242" s="160"/>
      <c r="J242" s="33"/>
      <c r="K242" s="33"/>
      <c r="L242" s="34"/>
      <c r="M242" s="161"/>
      <c r="N242" s="162"/>
      <c r="O242" s="59"/>
      <c r="P242" s="59"/>
      <c r="Q242" s="59"/>
      <c r="R242" s="59"/>
      <c r="S242" s="59"/>
      <c r="T242" s="60"/>
      <c r="U242" s="33"/>
      <c r="V242" s="33"/>
      <c r="W242" s="33"/>
      <c r="X242" s="33"/>
      <c r="Y242" s="33"/>
      <c r="Z242" s="33"/>
      <c r="AA242" s="33"/>
      <c r="AB242" s="33"/>
      <c r="AC242" s="33"/>
      <c r="AD242" s="33"/>
      <c r="AE242" s="33"/>
      <c r="AT242" s="18" t="s">
        <v>149</v>
      </c>
      <c r="AU242" s="18" t="s">
        <v>83</v>
      </c>
    </row>
    <row r="243" spans="1:65" s="13" customFormat="1" ht="11.25">
      <c r="B243" s="166"/>
      <c r="D243" s="158" t="s">
        <v>155</v>
      </c>
      <c r="E243" s="167" t="s">
        <v>1</v>
      </c>
      <c r="F243" s="168" t="s">
        <v>1323</v>
      </c>
      <c r="H243" s="169">
        <v>30</v>
      </c>
      <c r="I243" s="170"/>
      <c r="L243" s="166"/>
      <c r="M243" s="171"/>
      <c r="N243" s="172"/>
      <c r="O243" s="172"/>
      <c r="P243" s="172"/>
      <c r="Q243" s="172"/>
      <c r="R243" s="172"/>
      <c r="S243" s="172"/>
      <c r="T243" s="173"/>
      <c r="AT243" s="167" t="s">
        <v>155</v>
      </c>
      <c r="AU243" s="167" t="s">
        <v>83</v>
      </c>
      <c r="AV243" s="13" t="s">
        <v>83</v>
      </c>
      <c r="AW243" s="13" t="s">
        <v>30</v>
      </c>
      <c r="AX243" s="13" t="s">
        <v>73</v>
      </c>
      <c r="AY243" s="167" t="s">
        <v>140</v>
      </c>
    </row>
    <row r="244" spans="1:65" s="13" customFormat="1" ht="11.25">
      <c r="B244" s="166"/>
      <c r="D244" s="158" t="s">
        <v>155</v>
      </c>
      <c r="E244" s="167" t="s">
        <v>1</v>
      </c>
      <c r="F244" s="168" t="s">
        <v>1324</v>
      </c>
      <c r="H244" s="169">
        <v>55</v>
      </c>
      <c r="I244" s="170"/>
      <c r="L244" s="166"/>
      <c r="M244" s="171"/>
      <c r="N244" s="172"/>
      <c r="O244" s="172"/>
      <c r="P244" s="172"/>
      <c r="Q244" s="172"/>
      <c r="R244" s="172"/>
      <c r="S244" s="172"/>
      <c r="T244" s="173"/>
      <c r="AT244" s="167" t="s">
        <v>155</v>
      </c>
      <c r="AU244" s="167" t="s">
        <v>83</v>
      </c>
      <c r="AV244" s="13" t="s">
        <v>83</v>
      </c>
      <c r="AW244" s="13" t="s">
        <v>30</v>
      </c>
      <c r="AX244" s="13" t="s">
        <v>73</v>
      </c>
      <c r="AY244" s="167" t="s">
        <v>140</v>
      </c>
    </row>
    <row r="245" spans="1:65" s="14" customFormat="1" ht="11.25">
      <c r="B245" s="174"/>
      <c r="D245" s="158" t="s">
        <v>155</v>
      </c>
      <c r="E245" s="175" t="s">
        <v>1</v>
      </c>
      <c r="F245" s="176" t="s">
        <v>157</v>
      </c>
      <c r="H245" s="177">
        <v>85</v>
      </c>
      <c r="I245" s="178"/>
      <c r="L245" s="174"/>
      <c r="M245" s="179"/>
      <c r="N245" s="180"/>
      <c r="O245" s="180"/>
      <c r="P245" s="180"/>
      <c r="Q245" s="180"/>
      <c r="R245" s="180"/>
      <c r="S245" s="180"/>
      <c r="T245" s="181"/>
      <c r="AT245" s="175" t="s">
        <v>155</v>
      </c>
      <c r="AU245" s="175" t="s">
        <v>83</v>
      </c>
      <c r="AV245" s="14" t="s">
        <v>147</v>
      </c>
      <c r="AW245" s="14" t="s">
        <v>30</v>
      </c>
      <c r="AX245" s="14" t="s">
        <v>81</v>
      </c>
      <c r="AY245" s="175" t="s">
        <v>140</v>
      </c>
    </row>
    <row r="246" spans="1:65" s="2" customFormat="1" ht="16.5" customHeight="1">
      <c r="A246" s="33"/>
      <c r="B246" s="144"/>
      <c r="C246" s="182" t="s">
        <v>284</v>
      </c>
      <c r="D246" s="182" t="s">
        <v>231</v>
      </c>
      <c r="E246" s="183" t="s">
        <v>346</v>
      </c>
      <c r="F246" s="184" t="s">
        <v>347</v>
      </c>
      <c r="G246" s="185" t="s">
        <v>145</v>
      </c>
      <c r="H246" s="186">
        <v>370</v>
      </c>
      <c r="I246" s="187"/>
      <c r="J246" s="188">
        <f>ROUND(I246*H246,2)</f>
        <v>0</v>
      </c>
      <c r="K246" s="184" t="s">
        <v>146</v>
      </c>
      <c r="L246" s="189"/>
      <c r="M246" s="190" t="s">
        <v>1</v>
      </c>
      <c r="N246" s="191" t="s">
        <v>38</v>
      </c>
      <c r="O246" s="59"/>
      <c r="P246" s="154">
        <f>O246*H246</f>
        <v>0</v>
      </c>
      <c r="Q246" s="154">
        <v>0.13500000000000001</v>
      </c>
      <c r="R246" s="154">
        <f>Q246*H246</f>
        <v>49.95</v>
      </c>
      <c r="S246" s="154">
        <v>0</v>
      </c>
      <c r="T246" s="155">
        <f>S246*H246</f>
        <v>0</v>
      </c>
      <c r="U246" s="33"/>
      <c r="V246" s="33"/>
      <c r="W246" s="33"/>
      <c r="X246" s="33"/>
      <c r="Y246" s="33"/>
      <c r="Z246" s="33"/>
      <c r="AA246" s="33"/>
      <c r="AB246" s="33"/>
      <c r="AC246" s="33"/>
      <c r="AD246" s="33"/>
      <c r="AE246" s="33"/>
      <c r="AR246" s="156" t="s">
        <v>199</v>
      </c>
      <c r="AT246" s="156" t="s">
        <v>231</v>
      </c>
      <c r="AU246" s="156" t="s">
        <v>83</v>
      </c>
      <c r="AY246" s="18" t="s">
        <v>140</v>
      </c>
      <c r="BE246" s="157">
        <f>IF(N246="základní",J246,0)</f>
        <v>0</v>
      </c>
      <c r="BF246" s="157">
        <f>IF(N246="snížená",J246,0)</f>
        <v>0</v>
      </c>
      <c r="BG246" s="157">
        <f>IF(N246="zákl. přenesená",J246,0)</f>
        <v>0</v>
      </c>
      <c r="BH246" s="157">
        <f>IF(N246="sníž. přenesená",J246,0)</f>
        <v>0</v>
      </c>
      <c r="BI246" s="157">
        <f>IF(N246="nulová",J246,0)</f>
        <v>0</v>
      </c>
      <c r="BJ246" s="18" t="s">
        <v>81</v>
      </c>
      <c r="BK246" s="157">
        <f>ROUND(I246*H246,2)</f>
        <v>0</v>
      </c>
      <c r="BL246" s="18" t="s">
        <v>147</v>
      </c>
      <c r="BM246" s="156" t="s">
        <v>1325</v>
      </c>
    </row>
    <row r="247" spans="1:65" s="2" customFormat="1" ht="11.25">
      <c r="A247" s="33"/>
      <c r="B247" s="34"/>
      <c r="C247" s="33"/>
      <c r="D247" s="158" t="s">
        <v>149</v>
      </c>
      <c r="E247" s="33"/>
      <c r="F247" s="159" t="s">
        <v>347</v>
      </c>
      <c r="G247" s="33"/>
      <c r="H247" s="33"/>
      <c r="I247" s="160"/>
      <c r="J247" s="33"/>
      <c r="K247" s="33"/>
      <c r="L247" s="34"/>
      <c r="M247" s="161"/>
      <c r="N247" s="162"/>
      <c r="O247" s="59"/>
      <c r="P247" s="59"/>
      <c r="Q247" s="59"/>
      <c r="R247" s="59"/>
      <c r="S247" s="59"/>
      <c r="T247" s="60"/>
      <c r="U247" s="33"/>
      <c r="V247" s="33"/>
      <c r="W247" s="33"/>
      <c r="X247" s="33"/>
      <c r="Y247" s="33"/>
      <c r="Z247" s="33"/>
      <c r="AA247" s="33"/>
      <c r="AB247" s="33"/>
      <c r="AC247" s="33"/>
      <c r="AD247" s="33"/>
      <c r="AE247" s="33"/>
      <c r="AT247" s="18" t="s">
        <v>149</v>
      </c>
      <c r="AU247" s="18" t="s">
        <v>83</v>
      </c>
    </row>
    <row r="248" spans="1:65" s="13" customFormat="1" ht="11.25">
      <c r="B248" s="166"/>
      <c r="D248" s="158" t="s">
        <v>155</v>
      </c>
      <c r="E248" s="167" t="s">
        <v>1</v>
      </c>
      <c r="F248" s="168" t="s">
        <v>1326</v>
      </c>
      <c r="H248" s="169">
        <v>370</v>
      </c>
      <c r="I248" s="170"/>
      <c r="L248" s="166"/>
      <c r="M248" s="171"/>
      <c r="N248" s="172"/>
      <c r="O248" s="172"/>
      <c r="P248" s="172"/>
      <c r="Q248" s="172"/>
      <c r="R248" s="172"/>
      <c r="S248" s="172"/>
      <c r="T248" s="173"/>
      <c r="AT248" s="167" t="s">
        <v>155</v>
      </c>
      <c r="AU248" s="167" t="s">
        <v>83</v>
      </c>
      <c r="AV248" s="13" t="s">
        <v>83</v>
      </c>
      <c r="AW248" s="13" t="s">
        <v>30</v>
      </c>
      <c r="AX248" s="13" t="s">
        <v>81</v>
      </c>
      <c r="AY248" s="167" t="s">
        <v>140</v>
      </c>
    </row>
    <row r="249" spans="1:65" s="2" customFormat="1" ht="21.75" customHeight="1">
      <c r="A249" s="33"/>
      <c r="B249" s="144"/>
      <c r="C249" s="182" t="s">
        <v>293</v>
      </c>
      <c r="D249" s="182" t="s">
        <v>231</v>
      </c>
      <c r="E249" s="183" t="s">
        <v>351</v>
      </c>
      <c r="F249" s="184" t="s">
        <v>352</v>
      </c>
      <c r="G249" s="185" t="s">
        <v>145</v>
      </c>
      <c r="H249" s="186">
        <v>1170</v>
      </c>
      <c r="I249" s="187"/>
      <c r="J249" s="188">
        <f>ROUND(I249*H249,2)</f>
        <v>0</v>
      </c>
      <c r="K249" s="184" t="s">
        <v>146</v>
      </c>
      <c r="L249" s="189"/>
      <c r="M249" s="190" t="s">
        <v>1</v>
      </c>
      <c r="N249" s="191" t="s">
        <v>38</v>
      </c>
      <c r="O249" s="59"/>
      <c r="P249" s="154">
        <f>O249*H249</f>
        <v>0</v>
      </c>
      <c r="Q249" s="154">
        <v>0.15</v>
      </c>
      <c r="R249" s="154">
        <f>Q249*H249</f>
        <v>175.5</v>
      </c>
      <c r="S249" s="154">
        <v>0</v>
      </c>
      <c r="T249" s="155">
        <f>S249*H249</f>
        <v>0</v>
      </c>
      <c r="U249" s="33"/>
      <c r="V249" s="33"/>
      <c r="W249" s="33"/>
      <c r="X249" s="33"/>
      <c r="Y249" s="33"/>
      <c r="Z249" s="33"/>
      <c r="AA249" s="33"/>
      <c r="AB249" s="33"/>
      <c r="AC249" s="33"/>
      <c r="AD249" s="33"/>
      <c r="AE249" s="33"/>
      <c r="AR249" s="156" t="s">
        <v>199</v>
      </c>
      <c r="AT249" s="156" t="s">
        <v>231</v>
      </c>
      <c r="AU249" s="156" t="s">
        <v>83</v>
      </c>
      <c r="AY249" s="18" t="s">
        <v>140</v>
      </c>
      <c r="BE249" s="157">
        <f>IF(N249="základní",J249,0)</f>
        <v>0</v>
      </c>
      <c r="BF249" s="157">
        <f>IF(N249="snížená",J249,0)</f>
        <v>0</v>
      </c>
      <c r="BG249" s="157">
        <f>IF(N249="zákl. přenesená",J249,0)</f>
        <v>0</v>
      </c>
      <c r="BH249" s="157">
        <f>IF(N249="sníž. přenesená",J249,0)</f>
        <v>0</v>
      </c>
      <c r="BI249" s="157">
        <f>IF(N249="nulová",J249,0)</f>
        <v>0</v>
      </c>
      <c r="BJ249" s="18" t="s">
        <v>81</v>
      </c>
      <c r="BK249" s="157">
        <f>ROUND(I249*H249,2)</f>
        <v>0</v>
      </c>
      <c r="BL249" s="18" t="s">
        <v>147</v>
      </c>
      <c r="BM249" s="156" t="s">
        <v>1327</v>
      </c>
    </row>
    <row r="250" spans="1:65" s="2" customFormat="1" ht="11.25">
      <c r="A250" s="33"/>
      <c r="B250" s="34"/>
      <c r="C250" s="33"/>
      <c r="D250" s="158" t="s">
        <v>149</v>
      </c>
      <c r="E250" s="33"/>
      <c r="F250" s="159" t="s">
        <v>352</v>
      </c>
      <c r="G250" s="33"/>
      <c r="H250" s="33"/>
      <c r="I250" s="160"/>
      <c r="J250" s="33"/>
      <c r="K250" s="33"/>
      <c r="L250" s="34"/>
      <c r="M250" s="161"/>
      <c r="N250" s="162"/>
      <c r="O250" s="59"/>
      <c r="P250" s="59"/>
      <c r="Q250" s="59"/>
      <c r="R250" s="59"/>
      <c r="S250" s="59"/>
      <c r="T250" s="60"/>
      <c r="U250" s="33"/>
      <c r="V250" s="33"/>
      <c r="W250" s="33"/>
      <c r="X250" s="33"/>
      <c r="Y250" s="33"/>
      <c r="Z250" s="33"/>
      <c r="AA250" s="33"/>
      <c r="AB250" s="33"/>
      <c r="AC250" s="33"/>
      <c r="AD250" s="33"/>
      <c r="AE250" s="33"/>
      <c r="AT250" s="18" t="s">
        <v>149</v>
      </c>
      <c r="AU250" s="18" t="s">
        <v>83</v>
      </c>
    </row>
    <row r="251" spans="1:65" s="13" customFormat="1" ht="11.25">
      <c r="B251" s="166"/>
      <c r="D251" s="158" t="s">
        <v>155</v>
      </c>
      <c r="E251" s="167" t="s">
        <v>1</v>
      </c>
      <c r="F251" s="168" t="s">
        <v>1328</v>
      </c>
      <c r="H251" s="169">
        <v>1170</v>
      </c>
      <c r="I251" s="170"/>
      <c r="L251" s="166"/>
      <c r="M251" s="171"/>
      <c r="N251" s="172"/>
      <c r="O251" s="172"/>
      <c r="P251" s="172"/>
      <c r="Q251" s="172"/>
      <c r="R251" s="172"/>
      <c r="S251" s="172"/>
      <c r="T251" s="173"/>
      <c r="AT251" s="167" t="s">
        <v>155</v>
      </c>
      <c r="AU251" s="167" t="s">
        <v>83</v>
      </c>
      <c r="AV251" s="13" t="s">
        <v>83</v>
      </c>
      <c r="AW251" s="13" t="s">
        <v>30</v>
      </c>
      <c r="AX251" s="13" t="s">
        <v>81</v>
      </c>
      <c r="AY251" s="167" t="s">
        <v>140</v>
      </c>
    </row>
    <row r="252" spans="1:65" s="2" customFormat="1" ht="37.9" customHeight="1">
      <c r="A252" s="33"/>
      <c r="B252" s="144"/>
      <c r="C252" s="145" t="s">
        <v>849</v>
      </c>
      <c r="D252" s="145" t="s">
        <v>142</v>
      </c>
      <c r="E252" s="146" t="s">
        <v>356</v>
      </c>
      <c r="F252" s="147" t="s">
        <v>357</v>
      </c>
      <c r="G252" s="148" t="s">
        <v>145</v>
      </c>
      <c r="H252" s="149">
        <v>370</v>
      </c>
      <c r="I252" s="150"/>
      <c r="J252" s="151">
        <f>ROUND(I252*H252,2)</f>
        <v>0</v>
      </c>
      <c r="K252" s="147" t="s">
        <v>146</v>
      </c>
      <c r="L252" s="34"/>
      <c r="M252" s="152" t="s">
        <v>1</v>
      </c>
      <c r="N252" s="153" t="s">
        <v>38</v>
      </c>
      <c r="O252" s="59"/>
      <c r="P252" s="154">
        <f>O252*H252</f>
        <v>0</v>
      </c>
      <c r="Q252" s="154">
        <v>0.10100000000000001</v>
      </c>
      <c r="R252" s="154">
        <f>Q252*H252</f>
        <v>37.370000000000005</v>
      </c>
      <c r="S252" s="154">
        <v>0</v>
      </c>
      <c r="T252" s="155">
        <f>S252*H252</f>
        <v>0</v>
      </c>
      <c r="U252" s="33"/>
      <c r="V252" s="33"/>
      <c r="W252" s="33"/>
      <c r="X252" s="33"/>
      <c r="Y252" s="33"/>
      <c r="Z252" s="33"/>
      <c r="AA252" s="33"/>
      <c r="AB252" s="33"/>
      <c r="AC252" s="33"/>
      <c r="AD252" s="33"/>
      <c r="AE252" s="33"/>
      <c r="AR252" s="156" t="s">
        <v>147</v>
      </c>
      <c r="AT252" s="156" t="s">
        <v>142</v>
      </c>
      <c r="AU252" s="156" t="s">
        <v>83</v>
      </c>
      <c r="AY252" s="18" t="s">
        <v>140</v>
      </c>
      <c r="BE252" s="157">
        <f>IF(N252="základní",J252,0)</f>
        <v>0</v>
      </c>
      <c r="BF252" s="157">
        <f>IF(N252="snížená",J252,0)</f>
        <v>0</v>
      </c>
      <c r="BG252" s="157">
        <f>IF(N252="zákl. přenesená",J252,0)</f>
        <v>0</v>
      </c>
      <c r="BH252" s="157">
        <f>IF(N252="sníž. přenesená",J252,0)</f>
        <v>0</v>
      </c>
      <c r="BI252" s="157">
        <f>IF(N252="nulová",J252,0)</f>
        <v>0</v>
      </c>
      <c r="BJ252" s="18" t="s">
        <v>81</v>
      </c>
      <c r="BK252" s="157">
        <f>ROUND(I252*H252,2)</f>
        <v>0</v>
      </c>
      <c r="BL252" s="18" t="s">
        <v>147</v>
      </c>
      <c r="BM252" s="156" t="s">
        <v>1329</v>
      </c>
    </row>
    <row r="253" spans="1:65" s="2" customFormat="1" ht="48.75">
      <c r="A253" s="33"/>
      <c r="B253" s="34"/>
      <c r="C253" s="33"/>
      <c r="D253" s="158" t="s">
        <v>149</v>
      </c>
      <c r="E253" s="33"/>
      <c r="F253" s="159" t="s">
        <v>359</v>
      </c>
      <c r="G253" s="33"/>
      <c r="H253" s="33"/>
      <c r="I253" s="160"/>
      <c r="J253" s="33"/>
      <c r="K253" s="33"/>
      <c r="L253" s="34"/>
      <c r="M253" s="161"/>
      <c r="N253" s="162"/>
      <c r="O253" s="59"/>
      <c r="P253" s="59"/>
      <c r="Q253" s="59"/>
      <c r="R253" s="59"/>
      <c r="S253" s="59"/>
      <c r="T253" s="60"/>
      <c r="U253" s="33"/>
      <c r="V253" s="33"/>
      <c r="W253" s="33"/>
      <c r="X253" s="33"/>
      <c r="Y253" s="33"/>
      <c r="Z253" s="33"/>
      <c r="AA253" s="33"/>
      <c r="AB253" s="33"/>
      <c r="AC253" s="33"/>
      <c r="AD253" s="33"/>
      <c r="AE253" s="33"/>
      <c r="AT253" s="18" t="s">
        <v>149</v>
      </c>
      <c r="AU253" s="18" t="s">
        <v>83</v>
      </c>
    </row>
    <row r="254" spans="1:65" s="2" customFormat="1" ht="11.25">
      <c r="A254" s="33"/>
      <c r="B254" s="34"/>
      <c r="C254" s="33"/>
      <c r="D254" s="163" t="s">
        <v>151</v>
      </c>
      <c r="E254" s="33"/>
      <c r="F254" s="164" t="s">
        <v>360</v>
      </c>
      <c r="G254" s="33"/>
      <c r="H254" s="33"/>
      <c r="I254" s="160"/>
      <c r="J254" s="33"/>
      <c r="K254" s="33"/>
      <c r="L254" s="34"/>
      <c r="M254" s="161"/>
      <c r="N254" s="162"/>
      <c r="O254" s="59"/>
      <c r="P254" s="59"/>
      <c r="Q254" s="59"/>
      <c r="R254" s="59"/>
      <c r="S254" s="59"/>
      <c r="T254" s="60"/>
      <c r="U254" s="33"/>
      <c r="V254" s="33"/>
      <c r="W254" s="33"/>
      <c r="X254" s="33"/>
      <c r="Y254" s="33"/>
      <c r="Z254" s="33"/>
      <c r="AA254" s="33"/>
      <c r="AB254" s="33"/>
      <c r="AC254" s="33"/>
      <c r="AD254" s="33"/>
      <c r="AE254" s="33"/>
      <c r="AT254" s="18" t="s">
        <v>151</v>
      </c>
      <c r="AU254" s="18" t="s">
        <v>83</v>
      </c>
    </row>
    <row r="255" spans="1:65" s="13" customFormat="1" ht="11.25">
      <c r="B255" s="166"/>
      <c r="D255" s="158" t="s">
        <v>155</v>
      </c>
      <c r="E255" s="167" t="s">
        <v>1</v>
      </c>
      <c r="F255" s="168" t="s">
        <v>1330</v>
      </c>
      <c r="H255" s="169">
        <v>370</v>
      </c>
      <c r="I255" s="170"/>
      <c r="L255" s="166"/>
      <c r="M255" s="171"/>
      <c r="N255" s="172"/>
      <c r="O255" s="172"/>
      <c r="P255" s="172"/>
      <c r="Q255" s="172"/>
      <c r="R255" s="172"/>
      <c r="S255" s="172"/>
      <c r="T255" s="173"/>
      <c r="AT255" s="167" t="s">
        <v>155</v>
      </c>
      <c r="AU255" s="167" t="s">
        <v>83</v>
      </c>
      <c r="AV255" s="13" t="s">
        <v>83</v>
      </c>
      <c r="AW255" s="13" t="s">
        <v>30</v>
      </c>
      <c r="AX255" s="13" t="s">
        <v>81</v>
      </c>
      <c r="AY255" s="167" t="s">
        <v>140</v>
      </c>
    </row>
    <row r="256" spans="1:65" s="2" customFormat="1" ht="24.2" customHeight="1">
      <c r="A256" s="33"/>
      <c r="B256" s="144"/>
      <c r="C256" s="145" t="s">
        <v>307</v>
      </c>
      <c r="D256" s="145" t="s">
        <v>142</v>
      </c>
      <c r="E256" s="146" t="s">
        <v>363</v>
      </c>
      <c r="F256" s="147" t="s">
        <v>364</v>
      </c>
      <c r="G256" s="148" t="s">
        <v>193</v>
      </c>
      <c r="H256" s="149">
        <v>930</v>
      </c>
      <c r="I256" s="150"/>
      <c r="J256" s="151">
        <f>ROUND(I256*H256,2)</f>
        <v>0</v>
      </c>
      <c r="K256" s="147" t="s">
        <v>238</v>
      </c>
      <c r="L256" s="34"/>
      <c r="M256" s="152" t="s">
        <v>1</v>
      </c>
      <c r="N256" s="153" t="s">
        <v>38</v>
      </c>
      <c r="O256" s="59"/>
      <c r="P256" s="154">
        <f>O256*H256</f>
        <v>0</v>
      </c>
      <c r="Q256" s="154">
        <v>8.9779999999999999E-2</v>
      </c>
      <c r="R256" s="154">
        <f>Q256*H256</f>
        <v>83.495400000000004</v>
      </c>
      <c r="S256" s="154">
        <v>0</v>
      </c>
      <c r="T256" s="155">
        <f>S256*H256</f>
        <v>0</v>
      </c>
      <c r="U256" s="33"/>
      <c r="V256" s="33"/>
      <c r="W256" s="33"/>
      <c r="X256" s="33"/>
      <c r="Y256" s="33"/>
      <c r="Z256" s="33"/>
      <c r="AA256" s="33"/>
      <c r="AB256" s="33"/>
      <c r="AC256" s="33"/>
      <c r="AD256" s="33"/>
      <c r="AE256" s="33"/>
      <c r="AR256" s="156" t="s">
        <v>147</v>
      </c>
      <c r="AT256" s="156" t="s">
        <v>142</v>
      </c>
      <c r="AU256" s="156" t="s">
        <v>83</v>
      </c>
      <c r="AY256" s="18" t="s">
        <v>140</v>
      </c>
      <c r="BE256" s="157">
        <f>IF(N256="základní",J256,0)</f>
        <v>0</v>
      </c>
      <c r="BF256" s="157">
        <f>IF(N256="snížená",J256,0)</f>
        <v>0</v>
      </c>
      <c r="BG256" s="157">
        <f>IF(N256="zákl. přenesená",J256,0)</f>
        <v>0</v>
      </c>
      <c r="BH256" s="157">
        <f>IF(N256="sníž. přenesená",J256,0)</f>
        <v>0</v>
      </c>
      <c r="BI256" s="157">
        <f>IF(N256="nulová",J256,0)</f>
        <v>0</v>
      </c>
      <c r="BJ256" s="18" t="s">
        <v>81</v>
      </c>
      <c r="BK256" s="157">
        <f>ROUND(I256*H256,2)</f>
        <v>0</v>
      </c>
      <c r="BL256" s="18" t="s">
        <v>147</v>
      </c>
      <c r="BM256" s="156" t="s">
        <v>1331</v>
      </c>
    </row>
    <row r="257" spans="1:65" s="2" customFormat="1" ht="39">
      <c r="A257" s="33"/>
      <c r="B257" s="34"/>
      <c r="C257" s="33"/>
      <c r="D257" s="158" t="s">
        <v>149</v>
      </c>
      <c r="E257" s="33"/>
      <c r="F257" s="159" t="s">
        <v>366</v>
      </c>
      <c r="G257" s="33"/>
      <c r="H257" s="33"/>
      <c r="I257" s="160"/>
      <c r="J257" s="33"/>
      <c r="K257" s="33"/>
      <c r="L257" s="34"/>
      <c r="M257" s="161"/>
      <c r="N257" s="162"/>
      <c r="O257" s="59"/>
      <c r="P257" s="59"/>
      <c r="Q257" s="59"/>
      <c r="R257" s="59"/>
      <c r="S257" s="59"/>
      <c r="T257" s="60"/>
      <c r="U257" s="33"/>
      <c r="V257" s="33"/>
      <c r="W257" s="33"/>
      <c r="X257" s="33"/>
      <c r="Y257" s="33"/>
      <c r="Z257" s="33"/>
      <c r="AA257" s="33"/>
      <c r="AB257" s="33"/>
      <c r="AC257" s="33"/>
      <c r="AD257" s="33"/>
      <c r="AE257" s="33"/>
      <c r="AT257" s="18" t="s">
        <v>149</v>
      </c>
      <c r="AU257" s="18" t="s">
        <v>83</v>
      </c>
    </row>
    <row r="258" spans="1:65" s="2" customFormat="1" ht="126.75">
      <c r="A258" s="33"/>
      <c r="B258" s="34"/>
      <c r="C258" s="33"/>
      <c r="D258" s="158" t="s">
        <v>153</v>
      </c>
      <c r="E258" s="33"/>
      <c r="F258" s="165" t="s">
        <v>367</v>
      </c>
      <c r="G258" s="33"/>
      <c r="H258" s="33"/>
      <c r="I258" s="160"/>
      <c r="J258" s="33"/>
      <c r="K258" s="33"/>
      <c r="L258" s="34"/>
      <c r="M258" s="161"/>
      <c r="N258" s="162"/>
      <c r="O258" s="59"/>
      <c r="P258" s="59"/>
      <c r="Q258" s="59"/>
      <c r="R258" s="59"/>
      <c r="S258" s="59"/>
      <c r="T258" s="60"/>
      <c r="U258" s="33"/>
      <c r="V258" s="33"/>
      <c r="W258" s="33"/>
      <c r="X258" s="33"/>
      <c r="Y258" s="33"/>
      <c r="Z258" s="33"/>
      <c r="AA258" s="33"/>
      <c r="AB258" s="33"/>
      <c r="AC258" s="33"/>
      <c r="AD258" s="33"/>
      <c r="AE258" s="33"/>
      <c r="AT258" s="18" t="s">
        <v>153</v>
      </c>
      <c r="AU258" s="18" t="s">
        <v>83</v>
      </c>
    </row>
    <row r="259" spans="1:65" s="13" customFormat="1" ht="11.25">
      <c r="B259" s="166"/>
      <c r="D259" s="158" t="s">
        <v>155</v>
      </c>
      <c r="E259" s="167" t="s">
        <v>1</v>
      </c>
      <c r="F259" s="168" t="s">
        <v>1332</v>
      </c>
      <c r="H259" s="169">
        <v>930</v>
      </c>
      <c r="I259" s="170"/>
      <c r="L259" s="166"/>
      <c r="M259" s="171"/>
      <c r="N259" s="172"/>
      <c r="O259" s="172"/>
      <c r="P259" s="172"/>
      <c r="Q259" s="172"/>
      <c r="R259" s="172"/>
      <c r="S259" s="172"/>
      <c r="T259" s="173"/>
      <c r="AT259" s="167" t="s">
        <v>155</v>
      </c>
      <c r="AU259" s="167" t="s">
        <v>83</v>
      </c>
      <c r="AV259" s="13" t="s">
        <v>83</v>
      </c>
      <c r="AW259" s="13" t="s">
        <v>30</v>
      </c>
      <c r="AX259" s="13" t="s">
        <v>73</v>
      </c>
      <c r="AY259" s="167" t="s">
        <v>140</v>
      </c>
    </row>
    <row r="260" spans="1:65" s="14" customFormat="1" ht="11.25">
      <c r="B260" s="174"/>
      <c r="D260" s="158" t="s">
        <v>155</v>
      </c>
      <c r="E260" s="175" t="s">
        <v>1</v>
      </c>
      <c r="F260" s="176" t="s">
        <v>157</v>
      </c>
      <c r="H260" s="177">
        <v>930</v>
      </c>
      <c r="I260" s="178"/>
      <c r="L260" s="174"/>
      <c r="M260" s="179"/>
      <c r="N260" s="180"/>
      <c r="O260" s="180"/>
      <c r="P260" s="180"/>
      <c r="Q260" s="180"/>
      <c r="R260" s="180"/>
      <c r="S260" s="180"/>
      <c r="T260" s="181"/>
      <c r="AT260" s="175" t="s">
        <v>155</v>
      </c>
      <c r="AU260" s="175" t="s">
        <v>83</v>
      </c>
      <c r="AV260" s="14" t="s">
        <v>147</v>
      </c>
      <c r="AW260" s="14" t="s">
        <v>30</v>
      </c>
      <c r="AX260" s="14" t="s">
        <v>81</v>
      </c>
      <c r="AY260" s="175" t="s">
        <v>140</v>
      </c>
    </row>
    <row r="261" spans="1:65" s="2" customFormat="1" ht="16.5" customHeight="1">
      <c r="A261" s="33"/>
      <c r="B261" s="144"/>
      <c r="C261" s="182" t="s">
        <v>314</v>
      </c>
      <c r="D261" s="182" t="s">
        <v>231</v>
      </c>
      <c r="E261" s="183" t="s">
        <v>371</v>
      </c>
      <c r="F261" s="184" t="s">
        <v>372</v>
      </c>
      <c r="G261" s="185" t="s">
        <v>145</v>
      </c>
      <c r="H261" s="186">
        <v>46</v>
      </c>
      <c r="I261" s="187"/>
      <c r="J261" s="188">
        <f>ROUND(I261*H261,2)</f>
        <v>0</v>
      </c>
      <c r="K261" s="184" t="s">
        <v>238</v>
      </c>
      <c r="L261" s="189"/>
      <c r="M261" s="190" t="s">
        <v>1</v>
      </c>
      <c r="N261" s="191" t="s">
        <v>38</v>
      </c>
      <c r="O261" s="59"/>
      <c r="P261" s="154">
        <f>O261*H261</f>
        <v>0</v>
      </c>
      <c r="Q261" s="154">
        <v>0.222</v>
      </c>
      <c r="R261" s="154">
        <f>Q261*H261</f>
        <v>10.212</v>
      </c>
      <c r="S261" s="154">
        <v>0</v>
      </c>
      <c r="T261" s="155">
        <f>S261*H261</f>
        <v>0</v>
      </c>
      <c r="U261" s="33"/>
      <c r="V261" s="33"/>
      <c r="W261" s="33"/>
      <c r="X261" s="33"/>
      <c r="Y261" s="33"/>
      <c r="Z261" s="33"/>
      <c r="AA261" s="33"/>
      <c r="AB261" s="33"/>
      <c r="AC261" s="33"/>
      <c r="AD261" s="33"/>
      <c r="AE261" s="33"/>
      <c r="AR261" s="156" t="s">
        <v>199</v>
      </c>
      <c r="AT261" s="156" t="s">
        <v>231</v>
      </c>
      <c r="AU261" s="156" t="s">
        <v>83</v>
      </c>
      <c r="AY261" s="18" t="s">
        <v>140</v>
      </c>
      <c r="BE261" s="157">
        <f>IF(N261="základní",J261,0)</f>
        <v>0</v>
      </c>
      <c r="BF261" s="157">
        <f>IF(N261="snížená",J261,0)</f>
        <v>0</v>
      </c>
      <c r="BG261" s="157">
        <f>IF(N261="zákl. přenesená",J261,0)</f>
        <v>0</v>
      </c>
      <c r="BH261" s="157">
        <f>IF(N261="sníž. přenesená",J261,0)</f>
        <v>0</v>
      </c>
      <c r="BI261" s="157">
        <f>IF(N261="nulová",J261,0)</f>
        <v>0</v>
      </c>
      <c r="BJ261" s="18" t="s">
        <v>81</v>
      </c>
      <c r="BK261" s="157">
        <f>ROUND(I261*H261,2)</f>
        <v>0</v>
      </c>
      <c r="BL261" s="18" t="s">
        <v>147</v>
      </c>
      <c r="BM261" s="156" t="s">
        <v>1333</v>
      </c>
    </row>
    <row r="262" spans="1:65" s="2" customFormat="1" ht="11.25">
      <c r="A262" s="33"/>
      <c r="B262" s="34"/>
      <c r="C262" s="33"/>
      <c r="D262" s="158" t="s">
        <v>149</v>
      </c>
      <c r="E262" s="33"/>
      <c r="F262" s="159" t="s">
        <v>372</v>
      </c>
      <c r="G262" s="33"/>
      <c r="H262" s="33"/>
      <c r="I262" s="160"/>
      <c r="J262" s="33"/>
      <c r="K262" s="33"/>
      <c r="L262" s="34"/>
      <c r="M262" s="161"/>
      <c r="N262" s="162"/>
      <c r="O262" s="59"/>
      <c r="P262" s="59"/>
      <c r="Q262" s="59"/>
      <c r="R262" s="59"/>
      <c r="S262" s="59"/>
      <c r="T262" s="60"/>
      <c r="U262" s="33"/>
      <c r="V262" s="33"/>
      <c r="W262" s="33"/>
      <c r="X262" s="33"/>
      <c r="Y262" s="33"/>
      <c r="Z262" s="33"/>
      <c r="AA262" s="33"/>
      <c r="AB262" s="33"/>
      <c r="AC262" s="33"/>
      <c r="AD262" s="33"/>
      <c r="AE262" s="33"/>
      <c r="AT262" s="18" t="s">
        <v>149</v>
      </c>
      <c r="AU262" s="18" t="s">
        <v>83</v>
      </c>
    </row>
    <row r="263" spans="1:65" s="13" customFormat="1" ht="11.25">
      <c r="B263" s="166"/>
      <c r="D263" s="158" t="s">
        <v>155</v>
      </c>
      <c r="E263" s="167" t="s">
        <v>1</v>
      </c>
      <c r="F263" s="168" t="s">
        <v>1334</v>
      </c>
      <c r="H263" s="169">
        <v>46</v>
      </c>
      <c r="I263" s="170"/>
      <c r="L263" s="166"/>
      <c r="M263" s="171"/>
      <c r="N263" s="172"/>
      <c r="O263" s="172"/>
      <c r="P263" s="172"/>
      <c r="Q263" s="172"/>
      <c r="R263" s="172"/>
      <c r="S263" s="172"/>
      <c r="T263" s="173"/>
      <c r="AT263" s="167" t="s">
        <v>155</v>
      </c>
      <c r="AU263" s="167" t="s">
        <v>83</v>
      </c>
      <c r="AV263" s="13" t="s">
        <v>83</v>
      </c>
      <c r="AW263" s="13" t="s">
        <v>30</v>
      </c>
      <c r="AX263" s="13" t="s">
        <v>81</v>
      </c>
      <c r="AY263" s="167" t="s">
        <v>140</v>
      </c>
    </row>
    <row r="264" spans="1:65" s="2" customFormat="1" ht="16.5" customHeight="1">
      <c r="A264" s="33"/>
      <c r="B264" s="144"/>
      <c r="C264" s="145" t="s">
        <v>320</v>
      </c>
      <c r="D264" s="145" t="s">
        <v>142</v>
      </c>
      <c r="E264" s="146" t="s">
        <v>376</v>
      </c>
      <c r="F264" s="147" t="s">
        <v>377</v>
      </c>
      <c r="G264" s="148" t="s">
        <v>145</v>
      </c>
      <c r="H264" s="149">
        <v>45.5</v>
      </c>
      <c r="I264" s="150"/>
      <c r="J264" s="151">
        <f>ROUND(I264*H264,2)</f>
        <v>0</v>
      </c>
      <c r="K264" s="147" t="s">
        <v>1</v>
      </c>
      <c r="L264" s="34"/>
      <c r="M264" s="152" t="s">
        <v>1</v>
      </c>
      <c r="N264" s="153" t="s">
        <v>38</v>
      </c>
      <c r="O264" s="59"/>
      <c r="P264" s="154">
        <f>O264*H264</f>
        <v>0</v>
      </c>
      <c r="Q264" s="154">
        <v>0</v>
      </c>
      <c r="R264" s="154">
        <f>Q264*H264</f>
        <v>0</v>
      </c>
      <c r="S264" s="154">
        <v>0</v>
      </c>
      <c r="T264" s="155">
        <f>S264*H264</f>
        <v>0</v>
      </c>
      <c r="U264" s="33"/>
      <c r="V264" s="33"/>
      <c r="W264" s="33"/>
      <c r="X264" s="33"/>
      <c r="Y264" s="33"/>
      <c r="Z264" s="33"/>
      <c r="AA264" s="33"/>
      <c r="AB264" s="33"/>
      <c r="AC264" s="33"/>
      <c r="AD264" s="33"/>
      <c r="AE264" s="33"/>
      <c r="AR264" s="156" t="s">
        <v>147</v>
      </c>
      <c r="AT264" s="156" t="s">
        <v>142</v>
      </c>
      <c r="AU264" s="156" t="s">
        <v>83</v>
      </c>
      <c r="AY264" s="18" t="s">
        <v>140</v>
      </c>
      <c r="BE264" s="157">
        <f>IF(N264="základní",J264,0)</f>
        <v>0</v>
      </c>
      <c r="BF264" s="157">
        <f>IF(N264="snížená",J264,0)</f>
        <v>0</v>
      </c>
      <c r="BG264" s="157">
        <f>IF(N264="zákl. přenesená",J264,0)</f>
        <v>0</v>
      </c>
      <c r="BH264" s="157">
        <f>IF(N264="sníž. přenesená",J264,0)</f>
        <v>0</v>
      </c>
      <c r="BI264" s="157">
        <f>IF(N264="nulová",J264,0)</f>
        <v>0</v>
      </c>
      <c r="BJ264" s="18" t="s">
        <v>81</v>
      </c>
      <c r="BK264" s="157">
        <f>ROUND(I264*H264,2)</f>
        <v>0</v>
      </c>
      <c r="BL264" s="18" t="s">
        <v>147</v>
      </c>
      <c r="BM264" s="156" t="s">
        <v>1335</v>
      </c>
    </row>
    <row r="265" spans="1:65" s="2" customFormat="1" ht="11.25">
      <c r="A265" s="33"/>
      <c r="B265" s="34"/>
      <c r="C265" s="33"/>
      <c r="D265" s="158" t="s">
        <v>149</v>
      </c>
      <c r="E265" s="33"/>
      <c r="F265" s="159" t="s">
        <v>379</v>
      </c>
      <c r="G265" s="33"/>
      <c r="H265" s="33"/>
      <c r="I265" s="160"/>
      <c r="J265" s="33"/>
      <c r="K265" s="33"/>
      <c r="L265" s="34"/>
      <c r="M265" s="161"/>
      <c r="N265" s="162"/>
      <c r="O265" s="59"/>
      <c r="P265" s="59"/>
      <c r="Q265" s="59"/>
      <c r="R265" s="59"/>
      <c r="S265" s="59"/>
      <c r="T265" s="60"/>
      <c r="U265" s="33"/>
      <c r="V265" s="33"/>
      <c r="W265" s="33"/>
      <c r="X265" s="33"/>
      <c r="Y265" s="33"/>
      <c r="Z265" s="33"/>
      <c r="AA265" s="33"/>
      <c r="AB265" s="33"/>
      <c r="AC265" s="33"/>
      <c r="AD265" s="33"/>
      <c r="AE265" s="33"/>
      <c r="AT265" s="18" t="s">
        <v>149</v>
      </c>
      <c r="AU265" s="18" t="s">
        <v>83</v>
      </c>
    </row>
    <row r="266" spans="1:65" s="15" customFormat="1" ht="22.5">
      <c r="B266" s="192"/>
      <c r="D266" s="158" t="s">
        <v>155</v>
      </c>
      <c r="E266" s="193" t="s">
        <v>1</v>
      </c>
      <c r="F266" s="194" t="s">
        <v>380</v>
      </c>
      <c r="H266" s="193" t="s">
        <v>1</v>
      </c>
      <c r="I266" s="195"/>
      <c r="L266" s="192"/>
      <c r="M266" s="196"/>
      <c r="N266" s="197"/>
      <c r="O266" s="197"/>
      <c r="P266" s="197"/>
      <c r="Q266" s="197"/>
      <c r="R266" s="197"/>
      <c r="S266" s="197"/>
      <c r="T266" s="198"/>
      <c r="AT266" s="193" t="s">
        <v>155</v>
      </c>
      <c r="AU266" s="193" t="s">
        <v>83</v>
      </c>
      <c r="AV266" s="15" t="s">
        <v>81</v>
      </c>
      <c r="AW266" s="15" t="s">
        <v>30</v>
      </c>
      <c r="AX266" s="15" t="s">
        <v>73</v>
      </c>
      <c r="AY266" s="193" t="s">
        <v>140</v>
      </c>
    </row>
    <row r="267" spans="1:65" s="15" customFormat="1" ht="11.25">
      <c r="B267" s="192"/>
      <c r="D267" s="158" t="s">
        <v>155</v>
      </c>
      <c r="E267" s="193" t="s">
        <v>1</v>
      </c>
      <c r="F267" s="194" t="s">
        <v>381</v>
      </c>
      <c r="H267" s="193" t="s">
        <v>1</v>
      </c>
      <c r="I267" s="195"/>
      <c r="L267" s="192"/>
      <c r="M267" s="196"/>
      <c r="N267" s="197"/>
      <c r="O267" s="197"/>
      <c r="P267" s="197"/>
      <c r="Q267" s="197"/>
      <c r="R267" s="197"/>
      <c r="S267" s="197"/>
      <c r="T267" s="198"/>
      <c r="AT267" s="193" t="s">
        <v>155</v>
      </c>
      <c r="AU267" s="193" t="s">
        <v>83</v>
      </c>
      <c r="AV267" s="15" t="s">
        <v>81</v>
      </c>
      <c r="AW267" s="15" t="s">
        <v>30</v>
      </c>
      <c r="AX267" s="15" t="s">
        <v>73</v>
      </c>
      <c r="AY267" s="193" t="s">
        <v>140</v>
      </c>
    </row>
    <row r="268" spans="1:65" s="13" customFormat="1" ht="22.5">
      <c r="B268" s="166"/>
      <c r="D268" s="158" t="s">
        <v>155</v>
      </c>
      <c r="E268" s="167" t="s">
        <v>1</v>
      </c>
      <c r="F268" s="168" t="s">
        <v>1336</v>
      </c>
      <c r="H268" s="169">
        <v>45.5</v>
      </c>
      <c r="I268" s="170"/>
      <c r="L268" s="166"/>
      <c r="M268" s="171"/>
      <c r="N268" s="172"/>
      <c r="O268" s="172"/>
      <c r="P268" s="172"/>
      <c r="Q268" s="172"/>
      <c r="R268" s="172"/>
      <c r="S268" s="172"/>
      <c r="T268" s="173"/>
      <c r="AT268" s="167" t="s">
        <v>155</v>
      </c>
      <c r="AU268" s="167" t="s">
        <v>83</v>
      </c>
      <c r="AV268" s="13" t="s">
        <v>83</v>
      </c>
      <c r="AW268" s="13" t="s">
        <v>30</v>
      </c>
      <c r="AX268" s="13" t="s">
        <v>73</v>
      </c>
      <c r="AY268" s="167" t="s">
        <v>140</v>
      </c>
    </row>
    <row r="269" spans="1:65" s="14" customFormat="1" ht="11.25">
      <c r="B269" s="174"/>
      <c r="D269" s="158" t="s">
        <v>155</v>
      </c>
      <c r="E269" s="175" t="s">
        <v>1</v>
      </c>
      <c r="F269" s="176" t="s">
        <v>157</v>
      </c>
      <c r="H269" s="177">
        <v>45.5</v>
      </c>
      <c r="I269" s="178"/>
      <c r="L269" s="174"/>
      <c r="M269" s="179"/>
      <c r="N269" s="180"/>
      <c r="O269" s="180"/>
      <c r="P269" s="180"/>
      <c r="Q269" s="180"/>
      <c r="R269" s="180"/>
      <c r="S269" s="180"/>
      <c r="T269" s="181"/>
      <c r="AT269" s="175" t="s">
        <v>155</v>
      </c>
      <c r="AU269" s="175" t="s">
        <v>83</v>
      </c>
      <c r="AV269" s="14" t="s">
        <v>147</v>
      </c>
      <c r="AW269" s="14" t="s">
        <v>30</v>
      </c>
      <c r="AX269" s="14" t="s">
        <v>81</v>
      </c>
      <c r="AY269" s="175" t="s">
        <v>140</v>
      </c>
    </row>
    <row r="270" spans="1:65" s="12" customFormat="1" ht="22.9" customHeight="1">
      <c r="B270" s="131"/>
      <c r="D270" s="132" t="s">
        <v>72</v>
      </c>
      <c r="E270" s="142" t="s">
        <v>199</v>
      </c>
      <c r="F270" s="142" t="s">
        <v>389</v>
      </c>
      <c r="I270" s="134"/>
      <c r="J270" s="143">
        <f>BK270</f>
        <v>0</v>
      </c>
      <c r="L270" s="131"/>
      <c r="M270" s="136"/>
      <c r="N270" s="137"/>
      <c r="O270" s="137"/>
      <c r="P270" s="138">
        <f>SUM(P271:P275)</f>
        <v>0</v>
      </c>
      <c r="Q270" s="137"/>
      <c r="R270" s="138">
        <f>SUM(R271:R275)</f>
        <v>2.5247999999999999</v>
      </c>
      <c r="S270" s="137"/>
      <c r="T270" s="139">
        <f>SUM(T271:T275)</f>
        <v>0</v>
      </c>
      <c r="AR270" s="132" t="s">
        <v>81</v>
      </c>
      <c r="AT270" s="140" t="s">
        <v>72</v>
      </c>
      <c r="AU270" s="140" t="s">
        <v>81</v>
      </c>
      <c r="AY270" s="132" t="s">
        <v>140</v>
      </c>
      <c r="BK270" s="141">
        <f>SUM(BK271:BK275)</f>
        <v>0</v>
      </c>
    </row>
    <row r="271" spans="1:65" s="2" customFormat="1" ht="24.2" customHeight="1">
      <c r="A271" s="33"/>
      <c r="B271" s="144"/>
      <c r="C271" s="145" t="s">
        <v>300</v>
      </c>
      <c r="D271" s="145" t="s">
        <v>142</v>
      </c>
      <c r="E271" s="146" t="s">
        <v>391</v>
      </c>
      <c r="F271" s="147" t="s">
        <v>392</v>
      </c>
      <c r="G271" s="148" t="s">
        <v>393</v>
      </c>
      <c r="H271" s="149">
        <v>6</v>
      </c>
      <c r="I271" s="150"/>
      <c r="J271" s="151">
        <f>ROUND(I271*H271,2)</f>
        <v>0</v>
      </c>
      <c r="K271" s="147" t="s">
        <v>146</v>
      </c>
      <c r="L271" s="34"/>
      <c r="M271" s="152" t="s">
        <v>1</v>
      </c>
      <c r="N271" s="153" t="s">
        <v>38</v>
      </c>
      <c r="O271" s="59"/>
      <c r="P271" s="154">
        <f>O271*H271</f>
        <v>0</v>
      </c>
      <c r="Q271" s="154">
        <v>0.42080000000000001</v>
      </c>
      <c r="R271" s="154">
        <f>Q271*H271</f>
        <v>2.5247999999999999</v>
      </c>
      <c r="S271" s="154">
        <v>0</v>
      </c>
      <c r="T271" s="155">
        <f>S271*H271</f>
        <v>0</v>
      </c>
      <c r="U271" s="33"/>
      <c r="V271" s="33"/>
      <c r="W271" s="33"/>
      <c r="X271" s="33"/>
      <c r="Y271" s="33"/>
      <c r="Z271" s="33"/>
      <c r="AA271" s="33"/>
      <c r="AB271" s="33"/>
      <c r="AC271" s="33"/>
      <c r="AD271" s="33"/>
      <c r="AE271" s="33"/>
      <c r="AR271" s="156" t="s">
        <v>147</v>
      </c>
      <c r="AT271" s="156" t="s">
        <v>142</v>
      </c>
      <c r="AU271" s="156" t="s">
        <v>83</v>
      </c>
      <c r="AY271" s="18" t="s">
        <v>140</v>
      </c>
      <c r="BE271" s="157">
        <f>IF(N271="základní",J271,0)</f>
        <v>0</v>
      </c>
      <c r="BF271" s="157">
        <f>IF(N271="snížená",J271,0)</f>
        <v>0</v>
      </c>
      <c r="BG271" s="157">
        <f>IF(N271="zákl. přenesená",J271,0)</f>
        <v>0</v>
      </c>
      <c r="BH271" s="157">
        <f>IF(N271="sníž. přenesená",J271,0)</f>
        <v>0</v>
      </c>
      <c r="BI271" s="157">
        <f>IF(N271="nulová",J271,0)</f>
        <v>0</v>
      </c>
      <c r="BJ271" s="18" t="s">
        <v>81</v>
      </c>
      <c r="BK271" s="157">
        <f>ROUND(I271*H271,2)</f>
        <v>0</v>
      </c>
      <c r="BL271" s="18" t="s">
        <v>147</v>
      </c>
      <c r="BM271" s="156" t="s">
        <v>1337</v>
      </c>
    </row>
    <row r="272" spans="1:65" s="2" customFormat="1" ht="19.5">
      <c r="A272" s="33"/>
      <c r="B272" s="34"/>
      <c r="C272" s="33"/>
      <c r="D272" s="158" t="s">
        <v>149</v>
      </c>
      <c r="E272" s="33"/>
      <c r="F272" s="159" t="s">
        <v>395</v>
      </c>
      <c r="G272" s="33"/>
      <c r="H272" s="33"/>
      <c r="I272" s="160"/>
      <c r="J272" s="33"/>
      <c r="K272" s="33"/>
      <c r="L272" s="34"/>
      <c r="M272" s="161"/>
      <c r="N272" s="162"/>
      <c r="O272" s="59"/>
      <c r="P272" s="59"/>
      <c r="Q272" s="59"/>
      <c r="R272" s="59"/>
      <c r="S272" s="59"/>
      <c r="T272" s="60"/>
      <c r="U272" s="33"/>
      <c r="V272" s="33"/>
      <c r="W272" s="33"/>
      <c r="X272" s="33"/>
      <c r="Y272" s="33"/>
      <c r="Z272" s="33"/>
      <c r="AA272" s="33"/>
      <c r="AB272" s="33"/>
      <c r="AC272" s="33"/>
      <c r="AD272" s="33"/>
      <c r="AE272" s="33"/>
      <c r="AT272" s="18" t="s">
        <v>149</v>
      </c>
      <c r="AU272" s="18" t="s">
        <v>83</v>
      </c>
    </row>
    <row r="273" spans="1:65" s="2" customFormat="1" ht="11.25">
      <c r="A273" s="33"/>
      <c r="B273" s="34"/>
      <c r="C273" s="33"/>
      <c r="D273" s="163" t="s">
        <v>151</v>
      </c>
      <c r="E273" s="33"/>
      <c r="F273" s="164" t="s">
        <v>396</v>
      </c>
      <c r="G273" s="33"/>
      <c r="H273" s="33"/>
      <c r="I273" s="160"/>
      <c r="J273" s="33"/>
      <c r="K273" s="33"/>
      <c r="L273" s="34"/>
      <c r="M273" s="161"/>
      <c r="N273" s="162"/>
      <c r="O273" s="59"/>
      <c r="P273" s="59"/>
      <c r="Q273" s="59"/>
      <c r="R273" s="59"/>
      <c r="S273" s="59"/>
      <c r="T273" s="60"/>
      <c r="U273" s="33"/>
      <c r="V273" s="33"/>
      <c r="W273" s="33"/>
      <c r="X273" s="33"/>
      <c r="Y273" s="33"/>
      <c r="Z273" s="33"/>
      <c r="AA273" s="33"/>
      <c r="AB273" s="33"/>
      <c r="AC273" s="33"/>
      <c r="AD273" s="33"/>
      <c r="AE273" s="33"/>
      <c r="AT273" s="18" t="s">
        <v>151</v>
      </c>
      <c r="AU273" s="18" t="s">
        <v>83</v>
      </c>
    </row>
    <row r="274" spans="1:65" s="2" customFormat="1" ht="97.5">
      <c r="A274" s="33"/>
      <c r="B274" s="34"/>
      <c r="C274" s="33"/>
      <c r="D274" s="158" t="s">
        <v>153</v>
      </c>
      <c r="E274" s="33"/>
      <c r="F274" s="165" t="s">
        <v>397</v>
      </c>
      <c r="G274" s="33"/>
      <c r="H274" s="33"/>
      <c r="I274" s="160"/>
      <c r="J274" s="33"/>
      <c r="K274" s="33"/>
      <c r="L274" s="34"/>
      <c r="M274" s="161"/>
      <c r="N274" s="162"/>
      <c r="O274" s="59"/>
      <c r="P274" s="59"/>
      <c r="Q274" s="59"/>
      <c r="R274" s="59"/>
      <c r="S274" s="59"/>
      <c r="T274" s="60"/>
      <c r="U274" s="33"/>
      <c r="V274" s="33"/>
      <c r="W274" s="33"/>
      <c r="X274" s="33"/>
      <c r="Y274" s="33"/>
      <c r="Z274" s="33"/>
      <c r="AA274" s="33"/>
      <c r="AB274" s="33"/>
      <c r="AC274" s="33"/>
      <c r="AD274" s="33"/>
      <c r="AE274" s="33"/>
      <c r="AT274" s="18" t="s">
        <v>153</v>
      </c>
      <c r="AU274" s="18" t="s">
        <v>83</v>
      </c>
    </row>
    <row r="275" spans="1:65" s="13" customFormat="1" ht="11.25">
      <c r="B275" s="166"/>
      <c r="D275" s="158" t="s">
        <v>155</v>
      </c>
      <c r="E275" s="167" t="s">
        <v>1</v>
      </c>
      <c r="F275" s="168" t="s">
        <v>853</v>
      </c>
      <c r="H275" s="169">
        <v>6</v>
      </c>
      <c r="I275" s="170"/>
      <c r="L275" s="166"/>
      <c r="M275" s="171"/>
      <c r="N275" s="172"/>
      <c r="O275" s="172"/>
      <c r="P275" s="172"/>
      <c r="Q275" s="172"/>
      <c r="R275" s="172"/>
      <c r="S275" s="172"/>
      <c r="T275" s="173"/>
      <c r="AT275" s="167" t="s">
        <v>155</v>
      </c>
      <c r="AU275" s="167" t="s">
        <v>83</v>
      </c>
      <c r="AV275" s="13" t="s">
        <v>83</v>
      </c>
      <c r="AW275" s="13" t="s">
        <v>30</v>
      </c>
      <c r="AX275" s="13" t="s">
        <v>81</v>
      </c>
      <c r="AY275" s="167" t="s">
        <v>140</v>
      </c>
    </row>
    <row r="276" spans="1:65" s="12" customFormat="1" ht="22.9" customHeight="1">
      <c r="B276" s="131"/>
      <c r="D276" s="132" t="s">
        <v>72</v>
      </c>
      <c r="E276" s="142" t="s">
        <v>399</v>
      </c>
      <c r="F276" s="142" t="s">
        <v>400</v>
      </c>
      <c r="I276" s="134"/>
      <c r="J276" s="143">
        <f>BK276</f>
        <v>0</v>
      </c>
      <c r="L276" s="131"/>
      <c r="M276" s="136"/>
      <c r="N276" s="137"/>
      <c r="O276" s="137"/>
      <c r="P276" s="138">
        <f>SUM(P277:P363)</f>
        <v>0</v>
      </c>
      <c r="Q276" s="137"/>
      <c r="R276" s="138">
        <f>SUM(R277:R363)</f>
        <v>164.20831000000001</v>
      </c>
      <c r="S276" s="137"/>
      <c r="T276" s="139">
        <f>SUM(T277:T363)</f>
        <v>3.9419999999999997</v>
      </c>
      <c r="AR276" s="132" t="s">
        <v>81</v>
      </c>
      <c r="AT276" s="140" t="s">
        <v>72</v>
      </c>
      <c r="AU276" s="140" t="s">
        <v>81</v>
      </c>
      <c r="AY276" s="132" t="s">
        <v>140</v>
      </c>
      <c r="BK276" s="141">
        <f>SUM(BK277:BK363)</f>
        <v>0</v>
      </c>
    </row>
    <row r="277" spans="1:65" s="2" customFormat="1" ht="24.2" customHeight="1">
      <c r="A277" s="33"/>
      <c r="B277" s="144"/>
      <c r="C277" s="145" t="s">
        <v>362</v>
      </c>
      <c r="D277" s="145" t="s">
        <v>142</v>
      </c>
      <c r="E277" s="146" t="s">
        <v>414</v>
      </c>
      <c r="F277" s="147" t="s">
        <v>415</v>
      </c>
      <c r="G277" s="148" t="s">
        <v>393</v>
      </c>
      <c r="H277" s="149">
        <v>9</v>
      </c>
      <c r="I277" s="150"/>
      <c r="J277" s="151">
        <f>ROUND(I277*H277,2)</f>
        <v>0</v>
      </c>
      <c r="K277" s="147" t="s">
        <v>146</v>
      </c>
      <c r="L277" s="34"/>
      <c r="M277" s="152" t="s">
        <v>1</v>
      </c>
      <c r="N277" s="153" t="s">
        <v>38</v>
      </c>
      <c r="O277" s="59"/>
      <c r="P277" s="154">
        <f>O277*H277</f>
        <v>0</v>
      </c>
      <c r="Q277" s="154">
        <v>6.9999999999999999E-4</v>
      </c>
      <c r="R277" s="154">
        <f>Q277*H277</f>
        <v>6.3E-3</v>
      </c>
      <c r="S277" s="154">
        <v>0</v>
      </c>
      <c r="T277" s="155">
        <f>S277*H277</f>
        <v>0</v>
      </c>
      <c r="U277" s="33"/>
      <c r="V277" s="33"/>
      <c r="W277" s="33"/>
      <c r="X277" s="33"/>
      <c r="Y277" s="33"/>
      <c r="Z277" s="33"/>
      <c r="AA277" s="33"/>
      <c r="AB277" s="33"/>
      <c r="AC277" s="33"/>
      <c r="AD277" s="33"/>
      <c r="AE277" s="33"/>
      <c r="AR277" s="156" t="s">
        <v>147</v>
      </c>
      <c r="AT277" s="156" t="s">
        <v>142</v>
      </c>
      <c r="AU277" s="156" t="s">
        <v>83</v>
      </c>
      <c r="AY277" s="18" t="s">
        <v>140</v>
      </c>
      <c r="BE277" s="157">
        <f>IF(N277="základní",J277,0)</f>
        <v>0</v>
      </c>
      <c r="BF277" s="157">
        <f>IF(N277="snížená",J277,0)</f>
        <v>0</v>
      </c>
      <c r="BG277" s="157">
        <f>IF(N277="zákl. přenesená",J277,0)</f>
        <v>0</v>
      </c>
      <c r="BH277" s="157">
        <f>IF(N277="sníž. přenesená",J277,0)</f>
        <v>0</v>
      </c>
      <c r="BI277" s="157">
        <f>IF(N277="nulová",J277,0)</f>
        <v>0</v>
      </c>
      <c r="BJ277" s="18" t="s">
        <v>81</v>
      </c>
      <c r="BK277" s="157">
        <f>ROUND(I277*H277,2)</f>
        <v>0</v>
      </c>
      <c r="BL277" s="18" t="s">
        <v>147</v>
      </c>
      <c r="BM277" s="156" t="s">
        <v>1338</v>
      </c>
    </row>
    <row r="278" spans="1:65" s="2" customFormat="1" ht="19.5">
      <c r="A278" s="33"/>
      <c r="B278" s="34"/>
      <c r="C278" s="33"/>
      <c r="D278" s="158" t="s">
        <v>149</v>
      </c>
      <c r="E278" s="33"/>
      <c r="F278" s="159" t="s">
        <v>417</v>
      </c>
      <c r="G278" s="33"/>
      <c r="H278" s="33"/>
      <c r="I278" s="160"/>
      <c r="J278" s="33"/>
      <c r="K278" s="33"/>
      <c r="L278" s="34"/>
      <c r="M278" s="161"/>
      <c r="N278" s="162"/>
      <c r="O278" s="59"/>
      <c r="P278" s="59"/>
      <c r="Q278" s="59"/>
      <c r="R278" s="59"/>
      <c r="S278" s="59"/>
      <c r="T278" s="60"/>
      <c r="U278" s="33"/>
      <c r="V278" s="33"/>
      <c r="W278" s="33"/>
      <c r="X278" s="33"/>
      <c r="Y278" s="33"/>
      <c r="Z278" s="33"/>
      <c r="AA278" s="33"/>
      <c r="AB278" s="33"/>
      <c r="AC278" s="33"/>
      <c r="AD278" s="33"/>
      <c r="AE278" s="33"/>
      <c r="AT278" s="18" t="s">
        <v>149</v>
      </c>
      <c r="AU278" s="18" t="s">
        <v>83</v>
      </c>
    </row>
    <row r="279" spans="1:65" s="2" customFormat="1" ht="11.25">
      <c r="A279" s="33"/>
      <c r="B279" s="34"/>
      <c r="C279" s="33"/>
      <c r="D279" s="163" t="s">
        <v>151</v>
      </c>
      <c r="E279" s="33"/>
      <c r="F279" s="164" t="s">
        <v>418</v>
      </c>
      <c r="G279" s="33"/>
      <c r="H279" s="33"/>
      <c r="I279" s="160"/>
      <c r="J279" s="33"/>
      <c r="K279" s="33"/>
      <c r="L279" s="34"/>
      <c r="M279" s="161"/>
      <c r="N279" s="162"/>
      <c r="O279" s="59"/>
      <c r="P279" s="59"/>
      <c r="Q279" s="59"/>
      <c r="R279" s="59"/>
      <c r="S279" s="59"/>
      <c r="T279" s="60"/>
      <c r="U279" s="33"/>
      <c r="V279" s="33"/>
      <c r="W279" s="33"/>
      <c r="X279" s="33"/>
      <c r="Y279" s="33"/>
      <c r="Z279" s="33"/>
      <c r="AA279" s="33"/>
      <c r="AB279" s="33"/>
      <c r="AC279" s="33"/>
      <c r="AD279" s="33"/>
      <c r="AE279" s="33"/>
      <c r="AT279" s="18" t="s">
        <v>151</v>
      </c>
      <c r="AU279" s="18" t="s">
        <v>83</v>
      </c>
    </row>
    <row r="280" spans="1:65" s="2" customFormat="1" ht="146.25">
      <c r="A280" s="33"/>
      <c r="B280" s="34"/>
      <c r="C280" s="33"/>
      <c r="D280" s="158" t="s">
        <v>153</v>
      </c>
      <c r="E280" s="33"/>
      <c r="F280" s="165" t="s">
        <v>419</v>
      </c>
      <c r="G280" s="33"/>
      <c r="H280" s="33"/>
      <c r="I280" s="160"/>
      <c r="J280" s="33"/>
      <c r="K280" s="33"/>
      <c r="L280" s="34"/>
      <c r="M280" s="161"/>
      <c r="N280" s="162"/>
      <c r="O280" s="59"/>
      <c r="P280" s="59"/>
      <c r="Q280" s="59"/>
      <c r="R280" s="59"/>
      <c r="S280" s="59"/>
      <c r="T280" s="60"/>
      <c r="U280" s="33"/>
      <c r="V280" s="33"/>
      <c r="W280" s="33"/>
      <c r="X280" s="33"/>
      <c r="Y280" s="33"/>
      <c r="Z280" s="33"/>
      <c r="AA280" s="33"/>
      <c r="AB280" s="33"/>
      <c r="AC280" s="33"/>
      <c r="AD280" s="33"/>
      <c r="AE280" s="33"/>
      <c r="AT280" s="18" t="s">
        <v>153</v>
      </c>
      <c r="AU280" s="18" t="s">
        <v>83</v>
      </c>
    </row>
    <row r="281" spans="1:65" s="13" customFormat="1" ht="11.25">
      <c r="B281" s="166"/>
      <c r="D281" s="158" t="s">
        <v>155</v>
      </c>
      <c r="E281" s="167" t="s">
        <v>1</v>
      </c>
      <c r="F281" s="168" t="s">
        <v>399</v>
      </c>
      <c r="H281" s="169">
        <v>9</v>
      </c>
      <c r="I281" s="170"/>
      <c r="L281" s="166"/>
      <c r="M281" s="171"/>
      <c r="N281" s="172"/>
      <c r="O281" s="172"/>
      <c r="P281" s="172"/>
      <c r="Q281" s="172"/>
      <c r="R281" s="172"/>
      <c r="S281" s="172"/>
      <c r="T281" s="173"/>
      <c r="AT281" s="167" t="s">
        <v>155</v>
      </c>
      <c r="AU281" s="167" t="s">
        <v>83</v>
      </c>
      <c r="AV281" s="13" t="s">
        <v>83</v>
      </c>
      <c r="AW281" s="13" t="s">
        <v>30</v>
      </c>
      <c r="AX281" s="13" t="s">
        <v>81</v>
      </c>
      <c r="AY281" s="167" t="s">
        <v>140</v>
      </c>
    </row>
    <row r="282" spans="1:65" s="2" customFormat="1" ht="16.5" customHeight="1">
      <c r="A282" s="33"/>
      <c r="B282" s="144"/>
      <c r="C282" s="182" t="s">
        <v>370</v>
      </c>
      <c r="D282" s="182" t="s">
        <v>231</v>
      </c>
      <c r="E282" s="183" t="s">
        <v>420</v>
      </c>
      <c r="F282" s="184" t="s">
        <v>421</v>
      </c>
      <c r="G282" s="185" t="s">
        <v>393</v>
      </c>
      <c r="H282" s="186">
        <v>9</v>
      </c>
      <c r="I282" s="187"/>
      <c r="J282" s="188">
        <f>ROUND(I282*H282,2)</f>
        <v>0</v>
      </c>
      <c r="K282" s="184" t="s">
        <v>210</v>
      </c>
      <c r="L282" s="189"/>
      <c r="M282" s="190" t="s">
        <v>1</v>
      </c>
      <c r="N282" s="191" t="s">
        <v>38</v>
      </c>
      <c r="O282" s="59"/>
      <c r="P282" s="154">
        <f>O282*H282</f>
        <v>0</v>
      </c>
      <c r="Q282" s="154">
        <v>2.5000000000000001E-3</v>
      </c>
      <c r="R282" s="154">
        <f>Q282*H282</f>
        <v>2.2499999999999999E-2</v>
      </c>
      <c r="S282" s="154">
        <v>0</v>
      </c>
      <c r="T282" s="155">
        <f>S282*H282</f>
        <v>0</v>
      </c>
      <c r="U282" s="33"/>
      <c r="V282" s="33"/>
      <c r="W282" s="33"/>
      <c r="X282" s="33"/>
      <c r="Y282" s="33"/>
      <c r="Z282" s="33"/>
      <c r="AA282" s="33"/>
      <c r="AB282" s="33"/>
      <c r="AC282" s="33"/>
      <c r="AD282" s="33"/>
      <c r="AE282" s="33"/>
      <c r="AR282" s="156" t="s">
        <v>199</v>
      </c>
      <c r="AT282" s="156" t="s">
        <v>231</v>
      </c>
      <c r="AU282" s="156" t="s">
        <v>83</v>
      </c>
      <c r="AY282" s="18" t="s">
        <v>140</v>
      </c>
      <c r="BE282" s="157">
        <f>IF(N282="základní",J282,0)</f>
        <v>0</v>
      </c>
      <c r="BF282" s="157">
        <f>IF(N282="snížená",J282,0)</f>
        <v>0</v>
      </c>
      <c r="BG282" s="157">
        <f>IF(N282="zákl. přenesená",J282,0)</f>
        <v>0</v>
      </c>
      <c r="BH282" s="157">
        <f>IF(N282="sníž. přenesená",J282,0)</f>
        <v>0</v>
      </c>
      <c r="BI282" s="157">
        <f>IF(N282="nulová",J282,0)</f>
        <v>0</v>
      </c>
      <c r="BJ282" s="18" t="s">
        <v>81</v>
      </c>
      <c r="BK282" s="157">
        <f>ROUND(I282*H282,2)</f>
        <v>0</v>
      </c>
      <c r="BL282" s="18" t="s">
        <v>147</v>
      </c>
      <c r="BM282" s="156" t="s">
        <v>1339</v>
      </c>
    </row>
    <row r="283" spans="1:65" s="2" customFormat="1" ht="11.25">
      <c r="A283" s="33"/>
      <c r="B283" s="34"/>
      <c r="C283" s="33"/>
      <c r="D283" s="158" t="s">
        <v>149</v>
      </c>
      <c r="E283" s="33"/>
      <c r="F283" s="159" t="s">
        <v>423</v>
      </c>
      <c r="G283" s="33"/>
      <c r="H283" s="33"/>
      <c r="I283" s="160"/>
      <c r="J283" s="33"/>
      <c r="K283" s="33"/>
      <c r="L283" s="34"/>
      <c r="M283" s="161"/>
      <c r="N283" s="162"/>
      <c r="O283" s="59"/>
      <c r="P283" s="59"/>
      <c r="Q283" s="59"/>
      <c r="R283" s="59"/>
      <c r="S283" s="59"/>
      <c r="T283" s="60"/>
      <c r="U283" s="33"/>
      <c r="V283" s="33"/>
      <c r="W283" s="33"/>
      <c r="X283" s="33"/>
      <c r="Y283" s="33"/>
      <c r="Z283" s="33"/>
      <c r="AA283" s="33"/>
      <c r="AB283" s="33"/>
      <c r="AC283" s="33"/>
      <c r="AD283" s="33"/>
      <c r="AE283" s="33"/>
      <c r="AT283" s="18" t="s">
        <v>149</v>
      </c>
      <c r="AU283" s="18" t="s">
        <v>83</v>
      </c>
    </row>
    <row r="284" spans="1:65" s="13" customFormat="1" ht="11.25">
      <c r="B284" s="166"/>
      <c r="D284" s="158" t="s">
        <v>155</v>
      </c>
      <c r="E284" s="167" t="s">
        <v>1</v>
      </c>
      <c r="F284" s="168" t="s">
        <v>1340</v>
      </c>
      <c r="H284" s="169">
        <v>3</v>
      </c>
      <c r="I284" s="170"/>
      <c r="L284" s="166"/>
      <c r="M284" s="171"/>
      <c r="N284" s="172"/>
      <c r="O284" s="172"/>
      <c r="P284" s="172"/>
      <c r="Q284" s="172"/>
      <c r="R284" s="172"/>
      <c r="S284" s="172"/>
      <c r="T284" s="173"/>
      <c r="AT284" s="167" t="s">
        <v>155</v>
      </c>
      <c r="AU284" s="167" t="s">
        <v>83</v>
      </c>
      <c r="AV284" s="13" t="s">
        <v>83</v>
      </c>
      <c r="AW284" s="13" t="s">
        <v>30</v>
      </c>
      <c r="AX284" s="13" t="s">
        <v>73</v>
      </c>
      <c r="AY284" s="167" t="s">
        <v>140</v>
      </c>
    </row>
    <row r="285" spans="1:65" s="13" customFormat="1" ht="11.25">
      <c r="B285" s="166"/>
      <c r="D285" s="158" t="s">
        <v>155</v>
      </c>
      <c r="E285" s="167" t="s">
        <v>1</v>
      </c>
      <c r="F285" s="168" t="s">
        <v>1341</v>
      </c>
      <c r="H285" s="169">
        <v>6</v>
      </c>
      <c r="I285" s="170"/>
      <c r="L285" s="166"/>
      <c r="M285" s="171"/>
      <c r="N285" s="172"/>
      <c r="O285" s="172"/>
      <c r="P285" s="172"/>
      <c r="Q285" s="172"/>
      <c r="R285" s="172"/>
      <c r="S285" s="172"/>
      <c r="T285" s="173"/>
      <c r="AT285" s="167" t="s">
        <v>155</v>
      </c>
      <c r="AU285" s="167" t="s">
        <v>83</v>
      </c>
      <c r="AV285" s="13" t="s">
        <v>83</v>
      </c>
      <c r="AW285" s="13" t="s">
        <v>30</v>
      </c>
      <c r="AX285" s="13" t="s">
        <v>73</v>
      </c>
      <c r="AY285" s="167" t="s">
        <v>140</v>
      </c>
    </row>
    <row r="286" spans="1:65" s="14" customFormat="1" ht="11.25">
      <c r="B286" s="174"/>
      <c r="D286" s="158" t="s">
        <v>155</v>
      </c>
      <c r="E286" s="175" t="s">
        <v>1</v>
      </c>
      <c r="F286" s="176" t="s">
        <v>157</v>
      </c>
      <c r="H286" s="177">
        <v>9</v>
      </c>
      <c r="I286" s="178"/>
      <c r="L286" s="174"/>
      <c r="M286" s="179"/>
      <c r="N286" s="180"/>
      <c r="O286" s="180"/>
      <c r="P286" s="180"/>
      <c r="Q286" s="180"/>
      <c r="R286" s="180"/>
      <c r="S286" s="180"/>
      <c r="T286" s="181"/>
      <c r="AT286" s="175" t="s">
        <v>155</v>
      </c>
      <c r="AU286" s="175" t="s">
        <v>83</v>
      </c>
      <c r="AV286" s="14" t="s">
        <v>147</v>
      </c>
      <c r="AW286" s="14" t="s">
        <v>30</v>
      </c>
      <c r="AX286" s="14" t="s">
        <v>81</v>
      </c>
      <c r="AY286" s="175" t="s">
        <v>140</v>
      </c>
    </row>
    <row r="287" spans="1:65" s="2" customFormat="1" ht="21.75" customHeight="1">
      <c r="A287" s="33"/>
      <c r="B287" s="144"/>
      <c r="C287" s="182" t="s">
        <v>860</v>
      </c>
      <c r="D287" s="182" t="s">
        <v>231</v>
      </c>
      <c r="E287" s="183" t="s">
        <v>427</v>
      </c>
      <c r="F287" s="184" t="s">
        <v>428</v>
      </c>
      <c r="G287" s="185" t="s">
        <v>393</v>
      </c>
      <c r="H287" s="186">
        <v>6</v>
      </c>
      <c r="I287" s="187"/>
      <c r="J287" s="188">
        <f>ROUND(I287*H287,2)</f>
        <v>0</v>
      </c>
      <c r="K287" s="184" t="s">
        <v>146</v>
      </c>
      <c r="L287" s="189"/>
      <c r="M287" s="190" t="s">
        <v>1</v>
      </c>
      <c r="N287" s="191" t="s">
        <v>38</v>
      </c>
      <c r="O287" s="59"/>
      <c r="P287" s="154">
        <f>O287*H287</f>
        <v>0</v>
      </c>
      <c r="Q287" s="154">
        <v>6.1000000000000004E-3</v>
      </c>
      <c r="R287" s="154">
        <f>Q287*H287</f>
        <v>3.6600000000000001E-2</v>
      </c>
      <c r="S287" s="154">
        <v>0</v>
      </c>
      <c r="T287" s="155">
        <f>S287*H287</f>
        <v>0</v>
      </c>
      <c r="U287" s="33"/>
      <c r="V287" s="33"/>
      <c r="W287" s="33"/>
      <c r="X287" s="33"/>
      <c r="Y287" s="33"/>
      <c r="Z287" s="33"/>
      <c r="AA287" s="33"/>
      <c r="AB287" s="33"/>
      <c r="AC287" s="33"/>
      <c r="AD287" s="33"/>
      <c r="AE287" s="33"/>
      <c r="AR287" s="156" t="s">
        <v>199</v>
      </c>
      <c r="AT287" s="156" t="s">
        <v>231</v>
      </c>
      <c r="AU287" s="156" t="s">
        <v>83</v>
      </c>
      <c r="AY287" s="18" t="s">
        <v>140</v>
      </c>
      <c r="BE287" s="157">
        <f>IF(N287="základní",J287,0)</f>
        <v>0</v>
      </c>
      <c r="BF287" s="157">
        <f>IF(N287="snížená",J287,0)</f>
        <v>0</v>
      </c>
      <c r="BG287" s="157">
        <f>IF(N287="zákl. přenesená",J287,0)</f>
        <v>0</v>
      </c>
      <c r="BH287" s="157">
        <f>IF(N287="sníž. přenesená",J287,0)</f>
        <v>0</v>
      </c>
      <c r="BI287" s="157">
        <f>IF(N287="nulová",J287,0)</f>
        <v>0</v>
      </c>
      <c r="BJ287" s="18" t="s">
        <v>81</v>
      </c>
      <c r="BK287" s="157">
        <f>ROUND(I287*H287,2)</f>
        <v>0</v>
      </c>
      <c r="BL287" s="18" t="s">
        <v>147</v>
      </c>
      <c r="BM287" s="156" t="s">
        <v>1342</v>
      </c>
    </row>
    <row r="288" spans="1:65" s="2" customFormat="1" ht="11.25">
      <c r="A288" s="33"/>
      <c r="B288" s="34"/>
      <c r="C288" s="33"/>
      <c r="D288" s="158" t="s">
        <v>149</v>
      </c>
      <c r="E288" s="33"/>
      <c r="F288" s="159" t="s">
        <v>428</v>
      </c>
      <c r="G288" s="33"/>
      <c r="H288" s="33"/>
      <c r="I288" s="160"/>
      <c r="J288" s="33"/>
      <c r="K288" s="33"/>
      <c r="L288" s="34"/>
      <c r="M288" s="161"/>
      <c r="N288" s="162"/>
      <c r="O288" s="59"/>
      <c r="P288" s="59"/>
      <c r="Q288" s="59"/>
      <c r="R288" s="59"/>
      <c r="S288" s="59"/>
      <c r="T288" s="60"/>
      <c r="U288" s="33"/>
      <c r="V288" s="33"/>
      <c r="W288" s="33"/>
      <c r="X288" s="33"/>
      <c r="Y288" s="33"/>
      <c r="Z288" s="33"/>
      <c r="AA288" s="33"/>
      <c r="AB288" s="33"/>
      <c r="AC288" s="33"/>
      <c r="AD288" s="33"/>
      <c r="AE288" s="33"/>
      <c r="AT288" s="18" t="s">
        <v>149</v>
      </c>
      <c r="AU288" s="18" t="s">
        <v>83</v>
      </c>
    </row>
    <row r="289" spans="1:65" s="13" customFormat="1" ht="11.25">
      <c r="B289" s="166"/>
      <c r="D289" s="158" t="s">
        <v>155</v>
      </c>
      <c r="E289" s="167" t="s">
        <v>1</v>
      </c>
      <c r="F289" s="168" t="s">
        <v>172</v>
      </c>
      <c r="H289" s="169">
        <v>6</v>
      </c>
      <c r="I289" s="170"/>
      <c r="L289" s="166"/>
      <c r="M289" s="171"/>
      <c r="N289" s="172"/>
      <c r="O289" s="172"/>
      <c r="P289" s="172"/>
      <c r="Q289" s="172"/>
      <c r="R289" s="172"/>
      <c r="S289" s="172"/>
      <c r="T289" s="173"/>
      <c r="AT289" s="167" t="s">
        <v>155</v>
      </c>
      <c r="AU289" s="167" t="s">
        <v>83</v>
      </c>
      <c r="AV289" s="13" t="s">
        <v>83</v>
      </c>
      <c r="AW289" s="13" t="s">
        <v>30</v>
      </c>
      <c r="AX289" s="13" t="s">
        <v>81</v>
      </c>
      <c r="AY289" s="167" t="s">
        <v>140</v>
      </c>
    </row>
    <row r="290" spans="1:65" s="2" customFormat="1" ht="16.5" customHeight="1">
      <c r="A290" s="33"/>
      <c r="B290" s="144"/>
      <c r="C290" s="182" t="s">
        <v>704</v>
      </c>
      <c r="D290" s="182" t="s">
        <v>231</v>
      </c>
      <c r="E290" s="183" t="s">
        <v>431</v>
      </c>
      <c r="F290" s="184" t="s">
        <v>432</v>
      </c>
      <c r="G290" s="185" t="s">
        <v>393</v>
      </c>
      <c r="H290" s="186">
        <v>6</v>
      </c>
      <c r="I290" s="187"/>
      <c r="J290" s="188">
        <f>ROUND(I290*H290,2)</f>
        <v>0</v>
      </c>
      <c r="K290" s="184" t="s">
        <v>146</v>
      </c>
      <c r="L290" s="189"/>
      <c r="M290" s="190" t="s">
        <v>1</v>
      </c>
      <c r="N290" s="191" t="s">
        <v>38</v>
      </c>
      <c r="O290" s="59"/>
      <c r="P290" s="154">
        <f>O290*H290</f>
        <v>0</v>
      </c>
      <c r="Q290" s="154">
        <v>3.0000000000000001E-3</v>
      </c>
      <c r="R290" s="154">
        <f>Q290*H290</f>
        <v>1.8000000000000002E-2</v>
      </c>
      <c r="S290" s="154">
        <v>0</v>
      </c>
      <c r="T290" s="155">
        <f>S290*H290</f>
        <v>0</v>
      </c>
      <c r="U290" s="33"/>
      <c r="V290" s="33"/>
      <c r="W290" s="33"/>
      <c r="X290" s="33"/>
      <c r="Y290" s="33"/>
      <c r="Z290" s="33"/>
      <c r="AA290" s="33"/>
      <c r="AB290" s="33"/>
      <c r="AC290" s="33"/>
      <c r="AD290" s="33"/>
      <c r="AE290" s="33"/>
      <c r="AR290" s="156" t="s">
        <v>199</v>
      </c>
      <c r="AT290" s="156" t="s">
        <v>231</v>
      </c>
      <c r="AU290" s="156" t="s">
        <v>83</v>
      </c>
      <c r="AY290" s="18" t="s">
        <v>140</v>
      </c>
      <c r="BE290" s="157">
        <f>IF(N290="základní",J290,0)</f>
        <v>0</v>
      </c>
      <c r="BF290" s="157">
        <f>IF(N290="snížená",J290,0)</f>
        <v>0</v>
      </c>
      <c r="BG290" s="157">
        <f>IF(N290="zákl. přenesená",J290,0)</f>
        <v>0</v>
      </c>
      <c r="BH290" s="157">
        <f>IF(N290="sníž. přenesená",J290,0)</f>
        <v>0</v>
      </c>
      <c r="BI290" s="157">
        <f>IF(N290="nulová",J290,0)</f>
        <v>0</v>
      </c>
      <c r="BJ290" s="18" t="s">
        <v>81</v>
      </c>
      <c r="BK290" s="157">
        <f>ROUND(I290*H290,2)</f>
        <v>0</v>
      </c>
      <c r="BL290" s="18" t="s">
        <v>147</v>
      </c>
      <c r="BM290" s="156" t="s">
        <v>1343</v>
      </c>
    </row>
    <row r="291" spans="1:65" s="2" customFormat="1" ht="11.25">
      <c r="A291" s="33"/>
      <c r="B291" s="34"/>
      <c r="C291" s="33"/>
      <c r="D291" s="158" t="s">
        <v>149</v>
      </c>
      <c r="E291" s="33"/>
      <c r="F291" s="159" t="s">
        <v>432</v>
      </c>
      <c r="G291" s="33"/>
      <c r="H291" s="33"/>
      <c r="I291" s="160"/>
      <c r="J291" s="33"/>
      <c r="K291" s="33"/>
      <c r="L291" s="34"/>
      <c r="M291" s="161"/>
      <c r="N291" s="162"/>
      <c r="O291" s="59"/>
      <c r="P291" s="59"/>
      <c r="Q291" s="59"/>
      <c r="R291" s="59"/>
      <c r="S291" s="59"/>
      <c r="T291" s="60"/>
      <c r="U291" s="33"/>
      <c r="V291" s="33"/>
      <c r="W291" s="33"/>
      <c r="X291" s="33"/>
      <c r="Y291" s="33"/>
      <c r="Z291" s="33"/>
      <c r="AA291" s="33"/>
      <c r="AB291" s="33"/>
      <c r="AC291" s="33"/>
      <c r="AD291" s="33"/>
      <c r="AE291" s="33"/>
      <c r="AT291" s="18" t="s">
        <v>149</v>
      </c>
      <c r="AU291" s="18" t="s">
        <v>83</v>
      </c>
    </row>
    <row r="292" spans="1:65" s="13" customFormat="1" ht="11.25">
      <c r="B292" s="166"/>
      <c r="D292" s="158" t="s">
        <v>155</v>
      </c>
      <c r="E292" s="167" t="s">
        <v>1</v>
      </c>
      <c r="F292" s="168" t="s">
        <v>172</v>
      </c>
      <c r="H292" s="169">
        <v>6</v>
      </c>
      <c r="I292" s="170"/>
      <c r="L292" s="166"/>
      <c r="M292" s="171"/>
      <c r="N292" s="172"/>
      <c r="O292" s="172"/>
      <c r="P292" s="172"/>
      <c r="Q292" s="172"/>
      <c r="R292" s="172"/>
      <c r="S292" s="172"/>
      <c r="T292" s="173"/>
      <c r="AT292" s="167" t="s">
        <v>155</v>
      </c>
      <c r="AU292" s="167" t="s">
        <v>83</v>
      </c>
      <c r="AV292" s="13" t="s">
        <v>83</v>
      </c>
      <c r="AW292" s="13" t="s">
        <v>30</v>
      </c>
      <c r="AX292" s="13" t="s">
        <v>81</v>
      </c>
      <c r="AY292" s="167" t="s">
        <v>140</v>
      </c>
    </row>
    <row r="293" spans="1:65" s="2" customFormat="1" ht="21.75" customHeight="1">
      <c r="A293" s="33"/>
      <c r="B293" s="144"/>
      <c r="C293" s="182" t="s">
        <v>375</v>
      </c>
      <c r="D293" s="182" t="s">
        <v>231</v>
      </c>
      <c r="E293" s="183" t="s">
        <v>435</v>
      </c>
      <c r="F293" s="184" t="s">
        <v>436</v>
      </c>
      <c r="G293" s="185" t="s">
        <v>393</v>
      </c>
      <c r="H293" s="186">
        <v>12</v>
      </c>
      <c r="I293" s="187"/>
      <c r="J293" s="188">
        <f>ROUND(I293*H293,2)</f>
        <v>0</v>
      </c>
      <c r="K293" s="184" t="s">
        <v>146</v>
      </c>
      <c r="L293" s="189"/>
      <c r="M293" s="190" t="s">
        <v>1</v>
      </c>
      <c r="N293" s="191" t="s">
        <v>38</v>
      </c>
      <c r="O293" s="59"/>
      <c r="P293" s="154">
        <f>O293*H293</f>
        <v>0</v>
      </c>
      <c r="Q293" s="154">
        <v>3.5E-4</v>
      </c>
      <c r="R293" s="154">
        <f>Q293*H293</f>
        <v>4.1999999999999997E-3</v>
      </c>
      <c r="S293" s="154">
        <v>0</v>
      </c>
      <c r="T293" s="155">
        <f>S293*H293</f>
        <v>0</v>
      </c>
      <c r="U293" s="33"/>
      <c r="V293" s="33"/>
      <c r="W293" s="33"/>
      <c r="X293" s="33"/>
      <c r="Y293" s="33"/>
      <c r="Z293" s="33"/>
      <c r="AA293" s="33"/>
      <c r="AB293" s="33"/>
      <c r="AC293" s="33"/>
      <c r="AD293" s="33"/>
      <c r="AE293" s="33"/>
      <c r="AR293" s="156" t="s">
        <v>199</v>
      </c>
      <c r="AT293" s="156" t="s">
        <v>231</v>
      </c>
      <c r="AU293" s="156" t="s">
        <v>83</v>
      </c>
      <c r="AY293" s="18" t="s">
        <v>140</v>
      </c>
      <c r="BE293" s="157">
        <f>IF(N293="základní",J293,0)</f>
        <v>0</v>
      </c>
      <c r="BF293" s="157">
        <f>IF(N293="snížená",J293,0)</f>
        <v>0</v>
      </c>
      <c r="BG293" s="157">
        <f>IF(N293="zákl. přenesená",J293,0)</f>
        <v>0</v>
      </c>
      <c r="BH293" s="157">
        <f>IF(N293="sníž. přenesená",J293,0)</f>
        <v>0</v>
      </c>
      <c r="BI293" s="157">
        <f>IF(N293="nulová",J293,0)</f>
        <v>0</v>
      </c>
      <c r="BJ293" s="18" t="s">
        <v>81</v>
      </c>
      <c r="BK293" s="157">
        <f>ROUND(I293*H293,2)</f>
        <v>0</v>
      </c>
      <c r="BL293" s="18" t="s">
        <v>147</v>
      </c>
      <c r="BM293" s="156" t="s">
        <v>1344</v>
      </c>
    </row>
    <row r="294" spans="1:65" s="2" customFormat="1" ht="11.25">
      <c r="A294" s="33"/>
      <c r="B294" s="34"/>
      <c r="C294" s="33"/>
      <c r="D294" s="158" t="s">
        <v>149</v>
      </c>
      <c r="E294" s="33"/>
      <c r="F294" s="159" t="s">
        <v>436</v>
      </c>
      <c r="G294" s="33"/>
      <c r="H294" s="33"/>
      <c r="I294" s="160"/>
      <c r="J294" s="33"/>
      <c r="K294" s="33"/>
      <c r="L294" s="34"/>
      <c r="M294" s="161"/>
      <c r="N294" s="162"/>
      <c r="O294" s="59"/>
      <c r="P294" s="59"/>
      <c r="Q294" s="59"/>
      <c r="R294" s="59"/>
      <c r="S294" s="59"/>
      <c r="T294" s="60"/>
      <c r="U294" s="33"/>
      <c r="V294" s="33"/>
      <c r="W294" s="33"/>
      <c r="X294" s="33"/>
      <c r="Y294" s="33"/>
      <c r="Z294" s="33"/>
      <c r="AA294" s="33"/>
      <c r="AB294" s="33"/>
      <c r="AC294" s="33"/>
      <c r="AD294" s="33"/>
      <c r="AE294" s="33"/>
      <c r="AT294" s="18" t="s">
        <v>149</v>
      </c>
      <c r="AU294" s="18" t="s">
        <v>83</v>
      </c>
    </row>
    <row r="295" spans="1:65" s="13" customFormat="1" ht="11.25">
      <c r="B295" s="166"/>
      <c r="D295" s="158" t="s">
        <v>155</v>
      </c>
      <c r="E295" s="167" t="s">
        <v>1</v>
      </c>
      <c r="F295" s="168" t="s">
        <v>676</v>
      </c>
      <c r="H295" s="169">
        <v>12</v>
      </c>
      <c r="I295" s="170"/>
      <c r="L295" s="166"/>
      <c r="M295" s="171"/>
      <c r="N295" s="172"/>
      <c r="O295" s="172"/>
      <c r="P295" s="172"/>
      <c r="Q295" s="172"/>
      <c r="R295" s="172"/>
      <c r="S295" s="172"/>
      <c r="T295" s="173"/>
      <c r="AT295" s="167" t="s">
        <v>155</v>
      </c>
      <c r="AU295" s="167" t="s">
        <v>83</v>
      </c>
      <c r="AV295" s="13" t="s">
        <v>83</v>
      </c>
      <c r="AW295" s="13" t="s">
        <v>30</v>
      </c>
      <c r="AX295" s="13" t="s">
        <v>81</v>
      </c>
      <c r="AY295" s="167" t="s">
        <v>140</v>
      </c>
    </row>
    <row r="296" spans="1:65" s="2" customFormat="1" ht="16.5" customHeight="1">
      <c r="A296" s="33"/>
      <c r="B296" s="144"/>
      <c r="C296" s="182" t="s">
        <v>383</v>
      </c>
      <c r="D296" s="182" t="s">
        <v>231</v>
      </c>
      <c r="E296" s="183" t="s">
        <v>439</v>
      </c>
      <c r="F296" s="184" t="s">
        <v>440</v>
      </c>
      <c r="G296" s="185" t="s">
        <v>393</v>
      </c>
      <c r="H296" s="186">
        <v>6</v>
      </c>
      <c r="I296" s="187"/>
      <c r="J296" s="188">
        <f>ROUND(I296*H296,2)</f>
        <v>0</v>
      </c>
      <c r="K296" s="184" t="s">
        <v>146</v>
      </c>
      <c r="L296" s="189"/>
      <c r="M296" s="190" t="s">
        <v>1</v>
      </c>
      <c r="N296" s="191" t="s">
        <v>38</v>
      </c>
      <c r="O296" s="59"/>
      <c r="P296" s="154">
        <f>O296*H296</f>
        <v>0</v>
      </c>
      <c r="Q296" s="154">
        <v>1E-4</v>
      </c>
      <c r="R296" s="154">
        <f>Q296*H296</f>
        <v>6.0000000000000006E-4</v>
      </c>
      <c r="S296" s="154">
        <v>0</v>
      </c>
      <c r="T296" s="155">
        <f>S296*H296</f>
        <v>0</v>
      </c>
      <c r="U296" s="33"/>
      <c r="V296" s="33"/>
      <c r="W296" s="33"/>
      <c r="X296" s="33"/>
      <c r="Y296" s="33"/>
      <c r="Z296" s="33"/>
      <c r="AA296" s="33"/>
      <c r="AB296" s="33"/>
      <c r="AC296" s="33"/>
      <c r="AD296" s="33"/>
      <c r="AE296" s="33"/>
      <c r="AR296" s="156" t="s">
        <v>199</v>
      </c>
      <c r="AT296" s="156" t="s">
        <v>231</v>
      </c>
      <c r="AU296" s="156" t="s">
        <v>83</v>
      </c>
      <c r="AY296" s="18" t="s">
        <v>140</v>
      </c>
      <c r="BE296" s="157">
        <f>IF(N296="základní",J296,0)</f>
        <v>0</v>
      </c>
      <c r="BF296" s="157">
        <f>IF(N296="snížená",J296,0)</f>
        <v>0</v>
      </c>
      <c r="BG296" s="157">
        <f>IF(N296="zákl. přenesená",J296,0)</f>
        <v>0</v>
      </c>
      <c r="BH296" s="157">
        <f>IF(N296="sníž. přenesená",J296,0)</f>
        <v>0</v>
      </c>
      <c r="BI296" s="157">
        <f>IF(N296="nulová",J296,0)</f>
        <v>0</v>
      </c>
      <c r="BJ296" s="18" t="s">
        <v>81</v>
      </c>
      <c r="BK296" s="157">
        <f>ROUND(I296*H296,2)</f>
        <v>0</v>
      </c>
      <c r="BL296" s="18" t="s">
        <v>147</v>
      </c>
      <c r="BM296" s="156" t="s">
        <v>1345</v>
      </c>
    </row>
    <row r="297" spans="1:65" s="2" customFormat="1" ht="11.25">
      <c r="A297" s="33"/>
      <c r="B297" s="34"/>
      <c r="C297" s="33"/>
      <c r="D297" s="158" t="s">
        <v>149</v>
      </c>
      <c r="E297" s="33"/>
      <c r="F297" s="159" t="s">
        <v>440</v>
      </c>
      <c r="G297" s="33"/>
      <c r="H297" s="33"/>
      <c r="I297" s="160"/>
      <c r="J297" s="33"/>
      <c r="K297" s="33"/>
      <c r="L297" s="34"/>
      <c r="M297" s="161"/>
      <c r="N297" s="162"/>
      <c r="O297" s="59"/>
      <c r="P297" s="59"/>
      <c r="Q297" s="59"/>
      <c r="R297" s="59"/>
      <c r="S297" s="59"/>
      <c r="T297" s="60"/>
      <c r="U297" s="33"/>
      <c r="V297" s="33"/>
      <c r="W297" s="33"/>
      <c r="X297" s="33"/>
      <c r="Y297" s="33"/>
      <c r="Z297" s="33"/>
      <c r="AA297" s="33"/>
      <c r="AB297" s="33"/>
      <c r="AC297" s="33"/>
      <c r="AD297" s="33"/>
      <c r="AE297" s="33"/>
      <c r="AT297" s="18" t="s">
        <v>149</v>
      </c>
      <c r="AU297" s="18" t="s">
        <v>83</v>
      </c>
    </row>
    <row r="298" spans="1:65" s="13" customFormat="1" ht="11.25">
      <c r="B298" s="166"/>
      <c r="D298" s="158" t="s">
        <v>155</v>
      </c>
      <c r="E298" s="167" t="s">
        <v>1</v>
      </c>
      <c r="F298" s="168" t="s">
        <v>172</v>
      </c>
      <c r="H298" s="169">
        <v>6</v>
      </c>
      <c r="I298" s="170"/>
      <c r="L298" s="166"/>
      <c r="M298" s="171"/>
      <c r="N298" s="172"/>
      <c r="O298" s="172"/>
      <c r="P298" s="172"/>
      <c r="Q298" s="172"/>
      <c r="R298" s="172"/>
      <c r="S298" s="172"/>
      <c r="T298" s="173"/>
      <c r="AT298" s="167" t="s">
        <v>155</v>
      </c>
      <c r="AU298" s="167" t="s">
        <v>83</v>
      </c>
      <c r="AV298" s="13" t="s">
        <v>83</v>
      </c>
      <c r="AW298" s="13" t="s">
        <v>30</v>
      </c>
      <c r="AX298" s="13" t="s">
        <v>81</v>
      </c>
      <c r="AY298" s="167" t="s">
        <v>140</v>
      </c>
    </row>
    <row r="299" spans="1:65" s="2" customFormat="1" ht="24.2" customHeight="1">
      <c r="A299" s="33"/>
      <c r="B299" s="144"/>
      <c r="C299" s="145" t="s">
        <v>390</v>
      </c>
      <c r="D299" s="145" t="s">
        <v>142</v>
      </c>
      <c r="E299" s="146" t="s">
        <v>443</v>
      </c>
      <c r="F299" s="147" t="s">
        <v>444</v>
      </c>
      <c r="G299" s="148" t="s">
        <v>393</v>
      </c>
      <c r="H299" s="149">
        <v>6</v>
      </c>
      <c r="I299" s="150"/>
      <c r="J299" s="151">
        <f>ROUND(I299*H299,2)</f>
        <v>0</v>
      </c>
      <c r="K299" s="147" t="s">
        <v>146</v>
      </c>
      <c r="L299" s="34"/>
      <c r="M299" s="152" t="s">
        <v>1</v>
      </c>
      <c r="N299" s="153" t="s">
        <v>38</v>
      </c>
      <c r="O299" s="59"/>
      <c r="P299" s="154">
        <f>O299*H299</f>
        <v>0</v>
      </c>
      <c r="Q299" s="154">
        <v>0.10940999999999999</v>
      </c>
      <c r="R299" s="154">
        <f>Q299*H299</f>
        <v>0.65645999999999993</v>
      </c>
      <c r="S299" s="154">
        <v>0</v>
      </c>
      <c r="T299" s="155">
        <f>S299*H299</f>
        <v>0</v>
      </c>
      <c r="U299" s="33"/>
      <c r="V299" s="33"/>
      <c r="W299" s="33"/>
      <c r="X299" s="33"/>
      <c r="Y299" s="33"/>
      <c r="Z299" s="33"/>
      <c r="AA299" s="33"/>
      <c r="AB299" s="33"/>
      <c r="AC299" s="33"/>
      <c r="AD299" s="33"/>
      <c r="AE299" s="33"/>
      <c r="AR299" s="156" t="s">
        <v>147</v>
      </c>
      <c r="AT299" s="156" t="s">
        <v>142</v>
      </c>
      <c r="AU299" s="156" t="s">
        <v>83</v>
      </c>
      <c r="AY299" s="18" t="s">
        <v>140</v>
      </c>
      <c r="BE299" s="157">
        <f>IF(N299="základní",J299,0)</f>
        <v>0</v>
      </c>
      <c r="BF299" s="157">
        <f>IF(N299="snížená",J299,0)</f>
        <v>0</v>
      </c>
      <c r="BG299" s="157">
        <f>IF(N299="zákl. přenesená",J299,0)</f>
        <v>0</v>
      </c>
      <c r="BH299" s="157">
        <f>IF(N299="sníž. přenesená",J299,0)</f>
        <v>0</v>
      </c>
      <c r="BI299" s="157">
        <f>IF(N299="nulová",J299,0)</f>
        <v>0</v>
      </c>
      <c r="BJ299" s="18" t="s">
        <v>81</v>
      </c>
      <c r="BK299" s="157">
        <f>ROUND(I299*H299,2)</f>
        <v>0</v>
      </c>
      <c r="BL299" s="18" t="s">
        <v>147</v>
      </c>
      <c r="BM299" s="156" t="s">
        <v>1346</v>
      </c>
    </row>
    <row r="300" spans="1:65" s="2" customFormat="1" ht="19.5">
      <c r="A300" s="33"/>
      <c r="B300" s="34"/>
      <c r="C300" s="33"/>
      <c r="D300" s="158" t="s">
        <v>149</v>
      </c>
      <c r="E300" s="33"/>
      <c r="F300" s="159" t="s">
        <v>446</v>
      </c>
      <c r="G300" s="33"/>
      <c r="H300" s="33"/>
      <c r="I300" s="160"/>
      <c r="J300" s="33"/>
      <c r="K300" s="33"/>
      <c r="L300" s="34"/>
      <c r="M300" s="161"/>
      <c r="N300" s="162"/>
      <c r="O300" s="59"/>
      <c r="P300" s="59"/>
      <c r="Q300" s="59"/>
      <c r="R300" s="59"/>
      <c r="S300" s="59"/>
      <c r="T300" s="60"/>
      <c r="U300" s="33"/>
      <c r="V300" s="33"/>
      <c r="W300" s="33"/>
      <c r="X300" s="33"/>
      <c r="Y300" s="33"/>
      <c r="Z300" s="33"/>
      <c r="AA300" s="33"/>
      <c r="AB300" s="33"/>
      <c r="AC300" s="33"/>
      <c r="AD300" s="33"/>
      <c r="AE300" s="33"/>
      <c r="AT300" s="18" t="s">
        <v>149</v>
      </c>
      <c r="AU300" s="18" t="s">
        <v>83</v>
      </c>
    </row>
    <row r="301" spans="1:65" s="2" customFormat="1" ht="11.25">
      <c r="A301" s="33"/>
      <c r="B301" s="34"/>
      <c r="C301" s="33"/>
      <c r="D301" s="163" t="s">
        <v>151</v>
      </c>
      <c r="E301" s="33"/>
      <c r="F301" s="164" t="s">
        <v>447</v>
      </c>
      <c r="G301" s="33"/>
      <c r="H301" s="33"/>
      <c r="I301" s="160"/>
      <c r="J301" s="33"/>
      <c r="K301" s="33"/>
      <c r="L301" s="34"/>
      <c r="M301" s="161"/>
      <c r="N301" s="162"/>
      <c r="O301" s="59"/>
      <c r="P301" s="59"/>
      <c r="Q301" s="59"/>
      <c r="R301" s="59"/>
      <c r="S301" s="59"/>
      <c r="T301" s="60"/>
      <c r="U301" s="33"/>
      <c r="V301" s="33"/>
      <c r="W301" s="33"/>
      <c r="X301" s="33"/>
      <c r="Y301" s="33"/>
      <c r="Z301" s="33"/>
      <c r="AA301" s="33"/>
      <c r="AB301" s="33"/>
      <c r="AC301" s="33"/>
      <c r="AD301" s="33"/>
      <c r="AE301" s="33"/>
      <c r="AT301" s="18" t="s">
        <v>151</v>
      </c>
      <c r="AU301" s="18" t="s">
        <v>83</v>
      </c>
    </row>
    <row r="302" spans="1:65" s="2" customFormat="1" ht="87.75">
      <c r="A302" s="33"/>
      <c r="B302" s="34"/>
      <c r="C302" s="33"/>
      <c r="D302" s="158" t="s">
        <v>153</v>
      </c>
      <c r="E302" s="33"/>
      <c r="F302" s="165" t="s">
        <v>448</v>
      </c>
      <c r="G302" s="33"/>
      <c r="H302" s="33"/>
      <c r="I302" s="160"/>
      <c r="J302" s="33"/>
      <c r="K302" s="33"/>
      <c r="L302" s="34"/>
      <c r="M302" s="161"/>
      <c r="N302" s="162"/>
      <c r="O302" s="59"/>
      <c r="P302" s="59"/>
      <c r="Q302" s="59"/>
      <c r="R302" s="59"/>
      <c r="S302" s="59"/>
      <c r="T302" s="60"/>
      <c r="U302" s="33"/>
      <c r="V302" s="33"/>
      <c r="W302" s="33"/>
      <c r="X302" s="33"/>
      <c r="Y302" s="33"/>
      <c r="Z302" s="33"/>
      <c r="AA302" s="33"/>
      <c r="AB302" s="33"/>
      <c r="AC302" s="33"/>
      <c r="AD302" s="33"/>
      <c r="AE302" s="33"/>
      <c r="AT302" s="18" t="s">
        <v>153</v>
      </c>
      <c r="AU302" s="18" t="s">
        <v>83</v>
      </c>
    </row>
    <row r="303" spans="1:65" s="13" customFormat="1" ht="11.25">
      <c r="B303" s="166"/>
      <c r="D303" s="158" t="s">
        <v>155</v>
      </c>
      <c r="E303" s="167" t="s">
        <v>1</v>
      </c>
      <c r="F303" s="168" t="s">
        <v>1347</v>
      </c>
      <c r="H303" s="169">
        <v>6</v>
      </c>
      <c r="I303" s="170"/>
      <c r="L303" s="166"/>
      <c r="M303" s="171"/>
      <c r="N303" s="172"/>
      <c r="O303" s="172"/>
      <c r="P303" s="172"/>
      <c r="Q303" s="172"/>
      <c r="R303" s="172"/>
      <c r="S303" s="172"/>
      <c r="T303" s="173"/>
      <c r="AT303" s="167" t="s">
        <v>155</v>
      </c>
      <c r="AU303" s="167" t="s">
        <v>83</v>
      </c>
      <c r="AV303" s="13" t="s">
        <v>83</v>
      </c>
      <c r="AW303" s="13" t="s">
        <v>30</v>
      </c>
      <c r="AX303" s="13" t="s">
        <v>73</v>
      </c>
      <c r="AY303" s="167" t="s">
        <v>140</v>
      </c>
    </row>
    <row r="304" spans="1:65" s="14" customFormat="1" ht="11.25">
      <c r="B304" s="174"/>
      <c r="D304" s="158" t="s">
        <v>155</v>
      </c>
      <c r="E304" s="175" t="s">
        <v>1</v>
      </c>
      <c r="F304" s="176" t="s">
        <v>157</v>
      </c>
      <c r="H304" s="177">
        <v>6</v>
      </c>
      <c r="I304" s="178"/>
      <c r="L304" s="174"/>
      <c r="M304" s="179"/>
      <c r="N304" s="180"/>
      <c r="O304" s="180"/>
      <c r="P304" s="180"/>
      <c r="Q304" s="180"/>
      <c r="R304" s="180"/>
      <c r="S304" s="180"/>
      <c r="T304" s="181"/>
      <c r="AT304" s="175" t="s">
        <v>155</v>
      </c>
      <c r="AU304" s="175" t="s">
        <v>83</v>
      </c>
      <c r="AV304" s="14" t="s">
        <v>147</v>
      </c>
      <c r="AW304" s="14" t="s">
        <v>30</v>
      </c>
      <c r="AX304" s="14" t="s">
        <v>81</v>
      </c>
      <c r="AY304" s="175" t="s">
        <v>140</v>
      </c>
    </row>
    <row r="305" spans="1:65" s="2" customFormat="1" ht="24.2" customHeight="1">
      <c r="A305" s="33"/>
      <c r="B305" s="144"/>
      <c r="C305" s="145" t="s">
        <v>868</v>
      </c>
      <c r="D305" s="145" t="s">
        <v>142</v>
      </c>
      <c r="E305" s="146" t="s">
        <v>451</v>
      </c>
      <c r="F305" s="147" t="s">
        <v>452</v>
      </c>
      <c r="G305" s="148" t="s">
        <v>145</v>
      </c>
      <c r="H305" s="149">
        <v>5</v>
      </c>
      <c r="I305" s="150"/>
      <c r="J305" s="151">
        <f>ROUND(I305*H305,2)</f>
        <v>0</v>
      </c>
      <c r="K305" s="147" t="s">
        <v>146</v>
      </c>
      <c r="L305" s="34"/>
      <c r="M305" s="152" t="s">
        <v>1</v>
      </c>
      <c r="N305" s="153" t="s">
        <v>38</v>
      </c>
      <c r="O305" s="59"/>
      <c r="P305" s="154">
        <f>O305*H305</f>
        <v>0</v>
      </c>
      <c r="Q305" s="154">
        <v>2.5999999999999999E-3</v>
      </c>
      <c r="R305" s="154">
        <f>Q305*H305</f>
        <v>1.2999999999999999E-2</v>
      </c>
      <c r="S305" s="154">
        <v>0</v>
      </c>
      <c r="T305" s="155">
        <f>S305*H305</f>
        <v>0</v>
      </c>
      <c r="U305" s="33"/>
      <c r="V305" s="33"/>
      <c r="W305" s="33"/>
      <c r="X305" s="33"/>
      <c r="Y305" s="33"/>
      <c r="Z305" s="33"/>
      <c r="AA305" s="33"/>
      <c r="AB305" s="33"/>
      <c r="AC305" s="33"/>
      <c r="AD305" s="33"/>
      <c r="AE305" s="33"/>
      <c r="AR305" s="156" t="s">
        <v>147</v>
      </c>
      <c r="AT305" s="156" t="s">
        <v>142</v>
      </c>
      <c r="AU305" s="156" t="s">
        <v>83</v>
      </c>
      <c r="AY305" s="18" t="s">
        <v>140</v>
      </c>
      <c r="BE305" s="157">
        <f>IF(N305="základní",J305,0)</f>
        <v>0</v>
      </c>
      <c r="BF305" s="157">
        <f>IF(N305="snížená",J305,0)</f>
        <v>0</v>
      </c>
      <c r="BG305" s="157">
        <f>IF(N305="zákl. přenesená",J305,0)</f>
        <v>0</v>
      </c>
      <c r="BH305" s="157">
        <f>IF(N305="sníž. přenesená",J305,0)</f>
        <v>0</v>
      </c>
      <c r="BI305" s="157">
        <f>IF(N305="nulová",J305,0)</f>
        <v>0</v>
      </c>
      <c r="BJ305" s="18" t="s">
        <v>81</v>
      </c>
      <c r="BK305" s="157">
        <f>ROUND(I305*H305,2)</f>
        <v>0</v>
      </c>
      <c r="BL305" s="18" t="s">
        <v>147</v>
      </c>
      <c r="BM305" s="156" t="s">
        <v>1348</v>
      </c>
    </row>
    <row r="306" spans="1:65" s="2" customFormat="1" ht="19.5">
      <c r="A306" s="33"/>
      <c r="B306" s="34"/>
      <c r="C306" s="33"/>
      <c r="D306" s="158" t="s">
        <v>149</v>
      </c>
      <c r="E306" s="33"/>
      <c r="F306" s="159" t="s">
        <v>454</v>
      </c>
      <c r="G306" s="33"/>
      <c r="H306" s="33"/>
      <c r="I306" s="160"/>
      <c r="J306" s="33"/>
      <c r="K306" s="33"/>
      <c r="L306" s="34"/>
      <c r="M306" s="161"/>
      <c r="N306" s="162"/>
      <c r="O306" s="59"/>
      <c r="P306" s="59"/>
      <c r="Q306" s="59"/>
      <c r="R306" s="59"/>
      <c r="S306" s="59"/>
      <c r="T306" s="60"/>
      <c r="U306" s="33"/>
      <c r="V306" s="33"/>
      <c r="W306" s="33"/>
      <c r="X306" s="33"/>
      <c r="Y306" s="33"/>
      <c r="Z306" s="33"/>
      <c r="AA306" s="33"/>
      <c r="AB306" s="33"/>
      <c r="AC306" s="33"/>
      <c r="AD306" s="33"/>
      <c r="AE306" s="33"/>
      <c r="AT306" s="18" t="s">
        <v>149</v>
      </c>
      <c r="AU306" s="18" t="s">
        <v>83</v>
      </c>
    </row>
    <row r="307" spans="1:65" s="2" customFormat="1" ht="11.25">
      <c r="A307" s="33"/>
      <c r="B307" s="34"/>
      <c r="C307" s="33"/>
      <c r="D307" s="163" t="s">
        <v>151</v>
      </c>
      <c r="E307" s="33"/>
      <c r="F307" s="164" t="s">
        <v>455</v>
      </c>
      <c r="G307" s="33"/>
      <c r="H307" s="33"/>
      <c r="I307" s="160"/>
      <c r="J307" s="33"/>
      <c r="K307" s="33"/>
      <c r="L307" s="34"/>
      <c r="M307" s="161"/>
      <c r="N307" s="162"/>
      <c r="O307" s="59"/>
      <c r="P307" s="59"/>
      <c r="Q307" s="59"/>
      <c r="R307" s="59"/>
      <c r="S307" s="59"/>
      <c r="T307" s="60"/>
      <c r="U307" s="33"/>
      <c r="V307" s="33"/>
      <c r="W307" s="33"/>
      <c r="X307" s="33"/>
      <c r="Y307" s="33"/>
      <c r="Z307" s="33"/>
      <c r="AA307" s="33"/>
      <c r="AB307" s="33"/>
      <c r="AC307" s="33"/>
      <c r="AD307" s="33"/>
      <c r="AE307" s="33"/>
      <c r="AT307" s="18" t="s">
        <v>151</v>
      </c>
      <c r="AU307" s="18" t="s">
        <v>83</v>
      </c>
    </row>
    <row r="308" spans="1:65" s="2" customFormat="1" ht="107.25">
      <c r="A308" s="33"/>
      <c r="B308" s="34"/>
      <c r="C308" s="33"/>
      <c r="D308" s="158" t="s">
        <v>153</v>
      </c>
      <c r="E308" s="33"/>
      <c r="F308" s="165" t="s">
        <v>456</v>
      </c>
      <c r="G308" s="33"/>
      <c r="H308" s="33"/>
      <c r="I308" s="160"/>
      <c r="J308" s="33"/>
      <c r="K308" s="33"/>
      <c r="L308" s="34"/>
      <c r="M308" s="161"/>
      <c r="N308" s="162"/>
      <c r="O308" s="59"/>
      <c r="P308" s="59"/>
      <c r="Q308" s="59"/>
      <c r="R308" s="59"/>
      <c r="S308" s="59"/>
      <c r="T308" s="60"/>
      <c r="U308" s="33"/>
      <c r="V308" s="33"/>
      <c r="W308" s="33"/>
      <c r="X308" s="33"/>
      <c r="Y308" s="33"/>
      <c r="Z308" s="33"/>
      <c r="AA308" s="33"/>
      <c r="AB308" s="33"/>
      <c r="AC308" s="33"/>
      <c r="AD308" s="33"/>
      <c r="AE308" s="33"/>
      <c r="AT308" s="18" t="s">
        <v>153</v>
      </c>
      <c r="AU308" s="18" t="s">
        <v>83</v>
      </c>
    </row>
    <row r="309" spans="1:65" s="13" customFormat="1" ht="11.25">
      <c r="B309" s="166"/>
      <c r="D309" s="158" t="s">
        <v>155</v>
      </c>
      <c r="E309" s="167" t="s">
        <v>1</v>
      </c>
      <c r="F309" s="168" t="s">
        <v>1349</v>
      </c>
      <c r="H309" s="169">
        <v>5</v>
      </c>
      <c r="I309" s="170"/>
      <c r="L309" s="166"/>
      <c r="M309" s="171"/>
      <c r="N309" s="172"/>
      <c r="O309" s="172"/>
      <c r="P309" s="172"/>
      <c r="Q309" s="172"/>
      <c r="R309" s="172"/>
      <c r="S309" s="172"/>
      <c r="T309" s="173"/>
      <c r="AT309" s="167" t="s">
        <v>155</v>
      </c>
      <c r="AU309" s="167" t="s">
        <v>83</v>
      </c>
      <c r="AV309" s="13" t="s">
        <v>83</v>
      </c>
      <c r="AW309" s="13" t="s">
        <v>30</v>
      </c>
      <c r="AX309" s="13" t="s">
        <v>81</v>
      </c>
      <c r="AY309" s="167" t="s">
        <v>140</v>
      </c>
    </row>
    <row r="310" spans="1:65" s="2" customFormat="1" ht="16.5" customHeight="1">
      <c r="A310" s="33"/>
      <c r="B310" s="144"/>
      <c r="C310" s="145" t="s">
        <v>509</v>
      </c>
      <c r="D310" s="145" t="s">
        <v>142</v>
      </c>
      <c r="E310" s="146" t="s">
        <v>460</v>
      </c>
      <c r="F310" s="147" t="s">
        <v>461</v>
      </c>
      <c r="G310" s="148" t="s">
        <v>145</v>
      </c>
      <c r="H310" s="149">
        <v>5</v>
      </c>
      <c r="I310" s="150"/>
      <c r="J310" s="151">
        <f>ROUND(I310*H310,2)</f>
        <v>0</v>
      </c>
      <c r="K310" s="147" t="s">
        <v>146</v>
      </c>
      <c r="L310" s="34"/>
      <c r="M310" s="152" t="s">
        <v>1</v>
      </c>
      <c r="N310" s="153" t="s">
        <v>38</v>
      </c>
      <c r="O310" s="59"/>
      <c r="P310" s="154">
        <f>O310*H310</f>
        <v>0</v>
      </c>
      <c r="Q310" s="154">
        <v>1.0000000000000001E-5</v>
      </c>
      <c r="R310" s="154">
        <f>Q310*H310</f>
        <v>5.0000000000000002E-5</v>
      </c>
      <c r="S310" s="154">
        <v>0</v>
      </c>
      <c r="T310" s="155">
        <f>S310*H310</f>
        <v>0</v>
      </c>
      <c r="U310" s="33"/>
      <c r="V310" s="33"/>
      <c r="W310" s="33"/>
      <c r="X310" s="33"/>
      <c r="Y310" s="33"/>
      <c r="Z310" s="33"/>
      <c r="AA310" s="33"/>
      <c r="AB310" s="33"/>
      <c r="AC310" s="33"/>
      <c r="AD310" s="33"/>
      <c r="AE310" s="33"/>
      <c r="AR310" s="156" t="s">
        <v>147</v>
      </c>
      <c r="AT310" s="156" t="s">
        <v>142</v>
      </c>
      <c r="AU310" s="156" t="s">
        <v>83</v>
      </c>
      <c r="AY310" s="18" t="s">
        <v>140</v>
      </c>
      <c r="BE310" s="157">
        <f>IF(N310="základní",J310,0)</f>
        <v>0</v>
      </c>
      <c r="BF310" s="157">
        <f>IF(N310="snížená",J310,0)</f>
        <v>0</v>
      </c>
      <c r="BG310" s="157">
        <f>IF(N310="zákl. přenesená",J310,0)</f>
        <v>0</v>
      </c>
      <c r="BH310" s="157">
        <f>IF(N310="sníž. přenesená",J310,0)</f>
        <v>0</v>
      </c>
      <c r="BI310" s="157">
        <f>IF(N310="nulová",J310,0)</f>
        <v>0</v>
      </c>
      <c r="BJ310" s="18" t="s">
        <v>81</v>
      </c>
      <c r="BK310" s="157">
        <f>ROUND(I310*H310,2)</f>
        <v>0</v>
      </c>
      <c r="BL310" s="18" t="s">
        <v>147</v>
      </c>
      <c r="BM310" s="156" t="s">
        <v>1350</v>
      </c>
    </row>
    <row r="311" spans="1:65" s="2" customFormat="1" ht="19.5">
      <c r="A311" s="33"/>
      <c r="B311" s="34"/>
      <c r="C311" s="33"/>
      <c r="D311" s="158" t="s">
        <v>149</v>
      </c>
      <c r="E311" s="33"/>
      <c r="F311" s="159" t="s">
        <v>463</v>
      </c>
      <c r="G311" s="33"/>
      <c r="H311" s="33"/>
      <c r="I311" s="160"/>
      <c r="J311" s="33"/>
      <c r="K311" s="33"/>
      <c r="L311" s="34"/>
      <c r="M311" s="161"/>
      <c r="N311" s="162"/>
      <c r="O311" s="59"/>
      <c r="P311" s="59"/>
      <c r="Q311" s="59"/>
      <c r="R311" s="59"/>
      <c r="S311" s="59"/>
      <c r="T311" s="60"/>
      <c r="U311" s="33"/>
      <c r="V311" s="33"/>
      <c r="W311" s="33"/>
      <c r="X311" s="33"/>
      <c r="Y311" s="33"/>
      <c r="Z311" s="33"/>
      <c r="AA311" s="33"/>
      <c r="AB311" s="33"/>
      <c r="AC311" s="33"/>
      <c r="AD311" s="33"/>
      <c r="AE311" s="33"/>
      <c r="AT311" s="18" t="s">
        <v>149</v>
      </c>
      <c r="AU311" s="18" t="s">
        <v>83</v>
      </c>
    </row>
    <row r="312" spans="1:65" s="2" customFormat="1" ht="11.25">
      <c r="A312" s="33"/>
      <c r="B312" s="34"/>
      <c r="C312" s="33"/>
      <c r="D312" s="163" t="s">
        <v>151</v>
      </c>
      <c r="E312" s="33"/>
      <c r="F312" s="164" t="s">
        <v>464</v>
      </c>
      <c r="G312" s="33"/>
      <c r="H312" s="33"/>
      <c r="I312" s="160"/>
      <c r="J312" s="33"/>
      <c r="K312" s="33"/>
      <c r="L312" s="34"/>
      <c r="M312" s="161"/>
      <c r="N312" s="162"/>
      <c r="O312" s="59"/>
      <c r="P312" s="59"/>
      <c r="Q312" s="59"/>
      <c r="R312" s="59"/>
      <c r="S312" s="59"/>
      <c r="T312" s="60"/>
      <c r="U312" s="33"/>
      <c r="V312" s="33"/>
      <c r="W312" s="33"/>
      <c r="X312" s="33"/>
      <c r="Y312" s="33"/>
      <c r="Z312" s="33"/>
      <c r="AA312" s="33"/>
      <c r="AB312" s="33"/>
      <c r="AC312" s="33"/>
      <c r="AD312" s="33"/>
      <c r="AE312" s="33"/>
      <c r="AT312" s="18" t="s">
        <v>151</v>
      </c>
      <c r="AU312" s="18" t="s">
        <v>83</v>
      </c>
    </row>
    <row r="313" spans="1:65" s="2" customFormat="1" ht="39">
      <c r="A313" s="33"/>
      <c r="B313" s="34"/>
      <c r="C313" s="33"/>
      <c r="D313" s="158" t="s">
        <v>153</v>
      </c>
      <c r="E313" s="33"/>
      <c r="F313" s="165" t="s">
        <v>465</v>
      </c>
      <c r="G313" s="33"/>
      <c r="H313" s="33"/>
      <c r="I313" s="160"/>
      <c r="J313" s="33"/>
      <c r="K313" s="33"/>
      <c r="L313" s="34"/>
      <c r="M313" s="161"/>
      <c r="N313" s="162"/>
      <c r="O313" s="59"/>
      <c r="P313" s="59"/>
      <c r="Q313" s="59"/>
      <c r="R313" s="59"/>
      <c r="S313" s="59"/>
      <c r="T313" s="60"/>
      <c r="U313" s="33"/>
      <c r="V313" s="33"/>
      <c r="W313" s="33"/>
      <c r="X313" s="33"/>
      <c r="Y313" s="33"/>
      <c r="Z313" s="33"/>
      <c r="AA313" s="33"/>
      <c r="AB313" s="33"/>
      <c r="AC313" s="33"/>
      <c r="AD313" s="33"/>
      <c r="AE313" s="33"/>
      <c r="AT313" s="18" t="s">
        <v>153</v>
      </c>
      <c r="AU313" s="18" t="s">
        <v>83</v>
      </c>
    </row>
    <row r="314" spans="1:65" s="13" customFormat="1" ht="11.25">
      <c r="B314" s="166"/>
      <c r="D314" s="158" t="s">
        <v>155</v>
      </c>
      <c r="E314" s="167" t="s">
        <v>1</v>
      </c>
      <c r="F314" s="168" t="s">
        <v>267</v>
      </c>
      <c r="H314" s="169">
        <v>5</v>
      </c>
      <c r="I314" s="170"/>
      <c r="L314" s="166"/>
      <c r="M314" s="171"/>
      <c r="N314" s="172"/>
      <c r="O314" s="172"/>
      <c r="P314" s="172"/>
      <c r="Q314" s="172"/>
      <c r="R314" s="172"/>
      <c r="S314" s="172"/>
      <c r="T314" s="173"/>
      <c r="AT314" s="167" t="s">
        <v>155</v>
      </c>
      <c r="AU314" s="167" t="s">
        <v>83</v>
      </c>
      <c r="AV314" s="13" t="s">
        <v>83</v>
      </c>
      <c r="AW314" s="13" t="s">
        <v>30</v>
      </c>
      <c r="AX314" s="13" t="s">
        <v>81</v>
      </c>
      <c r="AY314" s="167" t="s">
        <v>140</v>
      </c>
    </row>
    <row r="315" spans="1:65" s="2" customFormat="1" ht="33" customHeight="1">
      <c r="A315" s="33"/>
      <c r="B315" s="144"/>
      <c r="C315" s="145" t="s">
        <v>524</v>
      </c>
      <c r="D315" s="145" t="s">
        <v>142</v>
      </c>
      <c r="E315" s="146" t="s">
        <v>467</v>
      </c>
      <c r="F315" s="147" t="s">
        <v>468</v>
      </c>
      <c r="G315" s="148" t="s">
        <v>193</v>
      </c>
      <c r="H315" s="149">
        <v>550</v>
      </c>
      <c r="I315" s="150"/>
      <c r="J315" s="151">
        <f>ROUND(I315*H315,2)</f>
        <v>0</v>
      </c>
      <c r="K315" s="147" t="s">
        <v>146</v>
      </c>
      <c r="L315" s="34"/>
      <c r="M315" s="152" t="s">
        <v>1</v>
      </c>
      <c r="N315" s="153" t="s">
        <v>38</v>
      </c>
      <c r="O315" s="59"/>
      <c r="P315" s="154">
        <f>O315*H315</f>
        <v>0</v>
      </c>
      <c r="Q315" s="154">
        <v>0.15540000000000001</v>
      </c>
      <c r="R315" s="154">
        <f>Q315*H315</f>
        <v>85.47</v>
      </c>
      <c r="S315" s="154">
        <v>0</v>
      </c>
      <c r="T315" s="155">
        <f>S315*H315</f>
        <v>0</v>
      </c>
      <c r="U315" s="33"/>
      <c r="V315" s="33"/>
      <c r="W315" s="33"/>
      <c r="X315" s="33"/>
      <c r="Y315" s="33"/>
      <c r="Z315" s="33"/>
      <c r="AA315" s="33"/>
      <c r="AB315" s="33"/>
      <c r="AC315" s="33"/>
      <c r="AD315" s="33"/>
      <c r="AE315" s="33"/>
      <c r="AR315" s="156" t="s">
        <v>147</v>
      </c>
      <c r="AT315" s="156" t="s">
        <v>142</v>
      </c>
      <c r="AU315" s="156" t="s">
        <v>83</v>
      </c>
      <c r="AY315" s="18" t="s">
        <v>140</v>
      </c>
      <c r="BE315" s="157">
        <f>IF(N315="základní",J315,0)</f>
        <v>0</v>
      </c>
      <c r="BF315" s="157">
        <f>IF(N315="snížená",J315,0)</f>
        <v>0</v>
      </c>
      <c r="BG315" s="157">
        <f>IF(N315="zákl. přenesená",J315,0)</f>
        <v>0</v>
      </c>
      <c r="BH315" s="157">
        <f>IF(N315="sníž. přenesená",J315,0)</f>
        <v>0</v>
      </c>
      <c r="BI315" s="157">
        <f>IF(N315="nulová",J315,0)</f>
        <v>0</v>
      </c>
      <c r="BJ315" s="18" t="s">
        <v>81</v>
      </c>
      <c r="BK315" s="157">
        <f>ROUND(I315*H315,2)</f>
        <v>0</v>
      </c>
      <c r="BL315" s="18" t="s">
        <v>147</v>
      </c>
      <c r="BM315" s="156" t="s">
        <v>1351</v>
      </c>
    </row>
    <row r="316" spans="1:65" s="2" customFormat="1" ht="29.25">
      <c r="A316" s="33"/>
      <c r="B316" s="34"/>
      <c r="C316" s="33"/>
      <c r="D316" s="158" t="s">
        <v>149</v>
      </c>
      <c r="E316" s="33"/>
      <c r="F316" s="159" t="s">
        <v>470</v>
      </c>
      <c r="G316" s="33"/>
      <c r="H316" s="33"/>
      <c r="I316" s="160"/>
      <c r="J316" s="33"/>
      <c r="K316" s="33"/>
      <c r="L316" s="34"/>
      <c r="M316" s="161"/>
      <c r="N316" s="162"/>
      <c r="O316" s="59"/>
      <c r="P316" s="59"/>
      <c r="Q316" s="59"/>
      <c r="R316" s="59"/>
      <c r="S316" s="59"/>
      <c r="T316" s="60"/>
      <c r="U316" s="33"/>
      <c r="V316" s="33"/>
      <c r="W316" s="33"/>
      <c r="X316" s="33"/>
      <c r="Y316" s="33"/>
      <c r="Z316" s="33"/>
      <c r="AA316" s="33"/>
      <c r="AB316" s="33"/>
      <c r="AC316" s="33"/>
      <c r="AD316" s="33"/>
      <c r="AE316" s="33"/>
      <c r="AT316" s="18" t="s">
        <v>149</v>
      </c>
      <c r="AU316" s="18" t="s">
        <v>83</v>
      </c>
    </row>
    <row r="317" spans="1:65" s="2" customFormat="1" ht="11.25">
      <c r="A317" s="33"/>
      <c r="B317" s="34"/>
      <c r="C317" s="33"/>
      <c r="D317" s="163" t="s">
        <v>151</v>
      </c>
      <c r="E317" s="33"/>
      <c r="F317" s="164" t="s">
        <v>471</v>
      </c>
      <c r="G317" s="33"/>
      <c r="H317" s="33"/>
      <c r="I317" s="160"/>
      <c r="J317" s="33"/>
      <c r="K317" s="33"/>
      <c r="L317" s="34"/>
      <c r="M317" s="161"/>
      <c r="N317" s="162"/>
      <c r="O317" s="59"/>
      <c r="P317" s="59"/>
      <c r="Q317" s="59"/>
      <c r="R317" s="59"/>
      <c r="S317" s="59"/>
      <c r="T317" s="60"/>
      <c r="U317" s="33"/>
      <c r="V317" s="33"/>
      <c r="W317" s="33"/>
      <c r="X317" s="33"/>
      <c r="Y317" s="33"/>
      <c r="Z317" s="33"/>
      <c r="AA317" s="33"/>
      <c r="AB317" s="33"/>
      <c r="AC317" s="33"/>
      <c r="AD317" s="33"/>
      <c r="AE317" s="33"/>
      <c r="AT317" s="18" t="s">
        <v>151</v>
      </c>
      <c r="AU317" s="18" t="s">
        <v>83</v>
      </c>
    </row>
    <row r="318" spans="1:65" s="2" customFormat="1" ht="97.5">
      <c r="A318" s="33"/>
      <c r="B318" s="34"/>
      <c r="C318" s="33"/>
      <c r="D318" s="158" t="s">
        <v>153</v>
      </c>
      <c r="E318" s="33"/>
      <c r="F318" s="165" t="s">
        <v>472</v>
      </c>
      <c r="G318" s="33"/>
      <c r="H318" s="33"/>
      <c r="I318" s="160"/>
      <c r="J318" s="33"/>
      <c r="K318" s="33"/>
      <c r="L318" s="34"/>
      <c r="M318" s="161"/>
      <c r="N318" s="162"/>
      <c r="O318" s="59"/>
      <c r="P318" s="59"/>
      <c r="Q318" s="59"/>
      <c r="R318" s="59"/>
      <c r="S318" s="59"/>
      <c r="T318" s="60"/>
      <c r="U318" s="33"/>
      <c r="V318" s="33"/>
      <c r="W318" s="33"/>
      <c r="X318" s="33"/>
      <c r="Y318" s="33"/>
      <c r="Z318" s="33"/>
      <c r="AA318" s="33"/>
      <c r="AB318" s="33"/>
      <c r="AC318" s="33"/>
      <c r="AD318" s="33"/>
      <c r="AE318" s="33"/>
      <c r="AT318" s="18" t="s">
        <v>153</v>
      </c>
      <c r="AU318" s="18" t="s">
        <v>83</v>
      </c>
    </row>
    <row r="319" spans="1:65" s="13" customFormat="1" ht="11.25">
      <c r="B319" s="166"/>
      <c r="D319" s="158" t="s">
        <v>155</v>
      </c>
      <c r="E319" s="167" t="s">
        <v>1</v>
      </c>
      <c r="F319" s="168" t="s">
        <v>1352</v>
      </c>
      <c r="H319" s="169">
        <v>550</v>
      </c>
      <c r="I319" s="170"/>
      <c r="L319" s="166"/>
      <c r="M319" s="171"/>
      <c r="N319" s="172"/>
      <c r="O319" s="172"/>
      <c r="P319" s="172"/>
      <c r="Q319" s="172"/>
      <c r="R319" s="172"/>
      <c r="S319" s="172"/>
      <c r="T319" s="173"/>
      <c r="AT319" s="167" t="s">
        <v>155</v>
      </c>
      <c r="AU319" s="167" t="s">
        <v>83</v>
      </c>
      <c r="AV319" s="13" t="s">
        <v>83</v>
      </c>
      <c r="AW319" s="13" t="s">
        <v>30</v>
      </c>
      <c r="AX319" s="13" t="s">
        <v>81</v>
      </c>
      <c r="AY319" s="167" t="s">
        <v>140</v>
      </c>
    </row>
    <row r="320" spans="1:65" s="2" customFormat="1" ht="16.5" customHeight="1">
      <c r="A320" s="33"/>
      <c r="B320" s="144"/>
      <c r="C320" s="182" t="s">
        <v>516</v>
      </c>
      <c r="D320" s="182" t="s">
        <v>231</v>
      </c>
      <c r="E320" s="183" t="s">
        <v>474</v>
      </c>
      <c r="F320" s="184" t="s">
        <v>475</v>
      </c>
      <c r="G320" s="185" t="s">
        <v>193</v>
      </c>
      <c r="H320" s="186">
        <v>550</v>
      </c>
      <c r="I320" s="187"/>
      <c r="J320" s="188">
        <f>ROUND(I320*H320,2)</f>
        <v>0</v>
      </c>
      <c r="K320" s="184" t="s">
        <v>146</v>
      </c>
      <c r="L320" s="189"/>
      <c r="M320" s="190" t="s">
        <v>1</v>
      </c>
      <c r="N320" s="191" t="s">
        <v>38</v>
      </c>
      <c r="O320" s="59"/>
      <c r="P320" s="154">
        <f>O320*H320</f>
        <v>0</v>
      </c>
      <c r="Q320" s="154">
        <v>0.08</v>
      </c>
      <c r="R320" s="154">
        <f>Q320*H320</f>
        <v>44</v>
      </c>
      <c r="S320" s="154">
        <v>0</v>
      </c>
      <c r="T320" s="155">
        <f>S320*H320</f>
        <v>0</v>
      </c>
      <c r="U320" s="33"/>
      <c r="V320" s="33"/>
      <c r="W320" s="33"/>
      <c r="X320" s="33"/>
      <c r="Y320" s="33"/>
      <c r="Z320" s="33"/>
      <c r="AA320" s="33"/>
      <c r="AB320" s="33"/>
      <c r="AC320" s="33"/>
      <c r="AD320" s="33"/>
      <c r="AE320" s="33"/>
      <c r="AR320" s="156" t="s">
        <v>199</v>
      </c>
      <c r="AT320" s="156" t="s">
        <v>231</v>
      </c>
      <c r="AU320" s="156" t="s">
        <v>83</v>
      </c>
      <c r="AY320" s="18" t="s">
        <v>140</v>
      </c>
      <c r="BE320" s="157">
        <f>IF(N320="základní",J320,0)</f>
        <v>0</v>
      </c>
      <c r="BF320" s="157">
        <f>IF(N320="snížená",J320,0)</f>
        <v>0</v>
      </c>
      <c r="BG320" s="157">
        <f>IF(N320="zákl. přenesená",J320,0)</f>
        <v>0</v>
      </c>
      <c r="BH320" s="157">
        <f>IF(N320="sníž. přenesená",J320,0)</f>
        <v>0</v>
      </c>
      <c r="BI320" s="157">
        <f>IF(N320="nulová",J320,0)</f>
        <v>0</v>
      </c>
      <c r="BJ320" s="18" t="s">
        <v>81</v>
      </c>
      <c r="BK320" s="157">
        <f>ROUND(I320*H320,2)</f>
        <v>0</v>
      </c>
      <c r="BL320" s="18" t="s">
        <v>147</v>
      </c>
      <c r="BM320" s="156" t="s">
        <v>1353</v>
      </c>
    </row>
    <row r="321" spans="1:65" s="2" customFormat="1" ht="11.25">
      <c r="A321" s="33"/>
      <c r="B321" s="34"/>
      <c r="C321" s="33"/>
      <c r="D321" s="158" t="s">
        <v>149</v>
      </c>
      <c r="E321" s="33"/>
      <c r="F321" s="159" t="s">
        <v>475</v>
      </c>
      <c r="G321" s="33"/>
      <c r="H321" s="33"/>
      <c r="I321" s="160"/>
      <c r="J321" s="33"/>
      <c r="K321" s="33"/>
      <c r="L321" s="34"/>
      <c r="M321" s="161"/>
      <c r="N321" s="162"/>
      <c r="O321" s="59"/>
      <c r="P321" s="59"/>
      <c r="Q321" s="59"/>
      <c r="R321" s="59"/>
      <c r="S321" s="59"/>
      <c r="T321" s="60"/>
      <c r="U321" s="33"/>
      <c r="V321" s="33"/>
      <c r="W321" s="33"/>
      <c r="X321" s="33"/>
      <c r="Y321" s="33"/>
      <c r="Z321" s="33"/>
      <c r="AA321" s="33"/>
      <c r="AB321" s="33"/>
      <c r="AC321" s="33"/>
      <c r="AD321" s="33"/>
      <c r="AE321" s="33"/>
      <c r="AT321" s="18" t="s">
        <v>149</v>
      </c>
      <c r="AU321" s="18" t="s">
        <v>83</v>
      </c>
    </row>
    <row r="322" spans="1:65" s="13" customFormat="1" ht="11.25">
      <c r="B322" s="166"/>
      <c r="D322" s="158" t="s">
        <v>155</v>
      </c>
      <c r="E322" s="167" t="s">
        <v>1</v>
      </c>
      <c r="F322" s="168" t="s">
        <v>1352</v>
      </c>
      <c r="H322" s="169">
        <v>550</v>
      </c>
      <c r="I322" s="170"/>
      <c r="L322" s="166"/>
      <c r="M322" s="171"/>
      <c r="N322" s="172"/>
      <c r="O322" s="172"/>
      <c r="P322" s="172"/>
      <c r="Q322" s="172"/>
      <c r="R322" s="172"/>
      <c r="S322" s="172"/>
      <c r="T322" s="173"/>
      <c r="AT322" s="167" t="s">
        <v>155</v>
      </c>
      <c r="AU322" s="167" t="s">
        <v>83</v>
      </c>
      <c r="AV322" s="13" t="s">
        <v>83</v>
      </c>
      <c r="AW322" s="13" t="s">
        <v>30</v>
      </c>
      <c r="AX322" s="13" t="s">
        <v>81</v>
      </c>
      <c r="AY322" s="167" t="s">
        <v>140</v>
      </c>
    </row>
    <row r="323" spans="1:65" s="2" customFormat="1" ht="16.5" customHeight="1">
      <c r="A323" s="33"/>
      <c r="B323" s="144"/>
      <c r="C323" s="182" t="s">
        <v>442</v>
      </c>
      <c r="D323" s="182" t="s">
        <v>231</v>
      </c>
      <c r="E323" s="183" t="s">
        <v>478</v>
      </c>
      <c r="F323" s="184" t="s">
        <v>479</v>
      </c>
      <c r="G323" s="185" t="s">
        <v>193</v>
      </c>
      <c r="H323" s="186">
        <v>190</v>
      </c>
      <c r="I323" s="187"/>
      <c r="J323" s="188">
        <f>ROUND(I323*H323,2)</f>
        <v>0</v>
      </c>
      <c r="K323" s="184" t="s">
        <v>146</v>
      </c>
      <c r="L323" s="189"/>
      <c r="M323" s="190" t="s">
        <v>1</v>
      </c>
      <c r="N323" s="191" t="s">
        <v>38</v>
      </c>
      <c r="O323" s="59"/>
      <c r="P323" s="154">
        <f>O323*H323</f>
        <v>0</v>
      </c>
      <c r="Q323" s="154">
        <v>4.4999999999999998E-2</v>
      </c>
      <c r="R323" s="154">
        <f>Q323*H323</f>
        <v>8.5499999999999989</v>
      </c>
      <c r="S323" s="154">
        <v>0</v>
      </c>
      <c r="T323" s="155">
        <f>S323*H323</f>
        <v>0</v>
      </c>
      <c r="U323" s="33"/>
      <c r="V323" s="33"/>
      <c r="W323" s="33"/>
      <c r="X323" s="33"/>
      <c r="Y323" s="33"/>
      <c r="Z323" s="33"/>
      <c r="AA323" s="33"/>
      <c r="AB323" s="33"/>
      <c r="AC323" s="33"/>
      <c r="AD323" s="33"/>
      <c r="AE323" s="33"/>
      <c r="AR323" s="156" t="s">
        <v>199</v>
      </c>
      <c r="AT323" s="156" t="s">
        <v>231</v>
      </c>
      <c r="AU323" s="156" t="s">
        <v>83</v>
      </c>
      <c r="AY323" s="18" t="s">
        <v>140</v>
      </c>
      <c r="BE323" s="157">
        <f>IF(N323="základní",J323,0)</f>
        <v>0</v>
      </c>
      <c r="BF323" s="157">
        <f>IF(N323="snížená",J323,0)</f>
        <v>0</v>
      </c>
      <c r="BG323" s="157">
        <f>IF(N323="zákl. přenesená",J323,0)</f>
        <v>0</v>
      </c>
      <c r="BH323" s="157">
        <f>IF(N323="sníž. přenesená",J323,0)</f>
        <v>0</v>
      </c>
      <c r="BI323" s="157">
        <f>IF(N323="nulová",J323,0)</f>
        <v>0</v>
      </c>
      <c r="BJ323" s="18" t="s">
        <v>81</v>
      </c>
      <c r="BK323" s="157">
        <f>ROUND(I323*H323,2)</f>
        <v>0</v>
      </c>
      <c r="BL323" s="18" t="s">
        <v>147</v>
      </c>
      <c r="BM323" s="156" t="s">
        <v>1354</v>
      </c>
    </row>
    <row r="324" spans="1:65" s="2" customFormat="1" ht="11.25">
      <c r="A324" s="33"/>
      <c r="B324" s="34"/>
      <c r="C324" s="33"/>
      <c r="D324" s="158" t="s">
        <v>149</v>
      </c>
      <c r="E324" s="33"/>
      <c r="F324" s="159" t="s">
        <v>479</v>
      </c>
      <c r="G324" s="33"/>
      <c r="H324" s="33"/>
      <c r="I324" s="160"/>
      <c r="J324" s="33"/>
      <c r="K324" s="33"/>
      <c r="L324" s="34"/>
      <c r="M324" s="161"/>
      <c r="N324" s="162"/>
      <c r="O324" s="59"/>
      <c r="P324" s="59"/>
      <c r="Q324" s="59"/>
      <c r="R324" s="59"/>
      <c r="S324" s="59"/>
      <c r="T324" s="60"/>
      <c r="U324" s="33"/>
      <c r="V324" s="33"/>
      <c r="W324" s="33"/>
      <c r="X324" s="33"/>
      <c r="Y324" s="33"/>
      <c r="Z324" s="33"/>
      <c r="AA324" s="33"/>
      <c r="AB324" s="33"/>
      <c r="AC324" s="33"/>
      <c r="AD324" s="33"/>
      <c r="AE324" s="33"/>
      <c r="AT324" s="18" t="s">
        <v>149</v>
      </c>
      <c r="AU324" s="18" t="s">
        <v>83</v>
      </c>
    </row>
    <row r="325" spans="1:65" s="13" customFormat="1" ht="11.25">
      <c r="B325" s="166"/>
      <c r="D325" s="158" t="s">
        <v>155</v>
      </c>
      <c r="E325" s="167" t="s">
        <v>1</v>
      </c>
      <c r="F325" s="168" t="s">
        <v>1355</v>
      </c>
      <c r="H325" s="169">
        <v>190</v>
      </c>
      <c r="I325" s="170"/>
      <c r="L325" s="166"/>
      <c r="M325" s="171"/>
      <c r="N325" s="172"/>
      <c r="O325" s="172"/>
      <c r="P325" s="172"/>
      <c r="Q325" s="172"/>
      <c r="R325" s="172"/>
      <c r="S325" s="172"/>
      <c r="T325" s="173"/>
      <c r="AT325" s="167" t="s">
        <v>155</v>
      </c>
      <c r="AU325" s="167" t="s">
        <v>83</v>
      </c>
      <c r="AV325" s="13" t="s">
        <v>83</v>
      </c>
      <c r="AW325" s="13" t="s">
        <v>30</v>
      </c>
      <c r="AX325" s="13" t="s">
        <v>81</v>
      </c>
      <c r="AY325" s="167" t="s">
        <v>140</v>
      </c>
    </row>
    <row r="326" spans="1:65" s="2" customFormat="1" ht="33" customHeight="1">
      <c r="A326" s="33"/>
      <c r="B326" s="144"/>
      <c r="C326" s="145" t="s">
        <v>413</v>
      </c>
      <c r="D326" s="145" t="s">
        <v>142</v>
      </c>
      <c r="E326" s="146" t="s">
        <v>482</v>
      </c>
      <c r="F326" s="147" t="s">
        <v>483</v>
      </c>
      <c r="G326" s="148" t="s">
        <v>193</v>
      </c>
      <c r="H326" s="149">
        <v>190</v>
      </c>
      <c r="I326" s="150"/>
      <c r="J326" s="151">
        <f>ROUND(I326*H326,2)</f>
        <v>0</v>
      </c>
      <c r="K326" s="147" t="s">
        <v>146</v>
      </c>
      <c r="L326" s="34"/>
      <c r="M326" s="152" t="s">
        <v>1</v>
      </c>
      <c r="N326" s="153" t="s">
        <v>38</v>
      </c>
      <c r="O326" s="59"/>
      <c r="P326" s="154">
        <f>O326*H326</f>
        <v>0</v>
      </c>
      <c r="Q326" s="154">
        <v>0.1295</v>
      </c>
      <c r="R326" s="154">
        <f>Q326*H326</f>
        <v>24.605</v>
      </c>
      <c r="S326" s="154">
        <v>0</v>
      </c>
      <c r="T326" s="155">
        <f>S326*H326</f>
        <v>0</v>
      </c>
      <c r="U326" s="33"/>
      <c r="V326" s="33"/>
      <c r="W326" s="33"/>
      <c r="X326" s="33"/>
      <c r="Y326" s="33"/>
      <c r="Z326" s="33"/>
      <c r="AA326" s="33"/>
      <c r="AB326" s="33"/>
      <c r="AC326" s="33"/>
      <c r="AD326" s="33"/>
      <c r="AE326" s="33"/>
      <c r="AR326" s="156" t="s">
        <v>147</v>
      </c>
      <c r="AT326" s="156" t="s">
        <v>142</v>
      </c>
      <c r="AU326" s="156" t="s">
        <v>83</v>
      </c>
      <c r="AY326" s="18" t="s">
        <v>140</v>
      </c>
      <c r="BE326" s="157">
        <f>IF(N326="základní",J326,0)</f>
        <v>0</v>
      </c>
      <c r="BF326" s="157">
        <f>IF(N326="snížená",J326,0)</f>
        <v>0</v>
      </c>
      <c r="BG326" s="157">
        <f>IF(N326="zákl. přenesená",J326,0)</f>
        <v>0</v>
      </c>
      <c r="BH326" s="157">
        <f>IF(N326="sníž. přenesená",J326,0)</f>
        <v>0</v>
      </c>
      <c r="BI326" s="157">
        <f>IF(N326="nulová",J326,0)</f>
        <v>0</v>
      </c>
      <c r="BJ326" s="18" t="s">
        <v>81</v>
      </c>
      <c r="BK326" s="157">
        <f>ROUND(I326*H326,2)</f>
        <v>0</v>
      </c>
      <c r="BL326" s="18" t="s">
        <v>147</v>
      </c>
      <c r="BM326" s="156" t="s">
        <v>1356</v>
      </c>
    </row>
    <row r="327" spans="1:65" s="2" customFormat="1" ht="29.25">
      <c r="A327" s="33"/>
      <c r="B327" s="34"/>
      <c r="C327" s="33"/>
      <c r="D327" s="158" t="s">
        <v>149</v>
      </c>
      <c r="E327" s="33"/>
      <c r="F327" s="159" t="s">
        <v>485</v>
      </c>
      <c r="G327" s="33"/>
      <c r="H327" s="33"/>
      <c r="I327" s="160"/>
      <c r="J327" s="33"/>
      <c r="K327" s="33"/>
      <c r="L327" s="34"/>
      <c r="M327" s="161"/>
      <c r="N327" s="162"/>
      <c r="O327" s="59"/>
      <c r="P327" s="59"/>
      <c r="Q327" s="59"/>
      <c r="R327" s="59"/>
      <c r="S327" s="59"/>
      <c r="T327" s="60"/>
      <c r="U327" s="33"/>
      <c r="V327" s="33"/>
      <c r="W327" s="33"/>
      <c r="X327" s="33"/>
      <c r="Y327" s="33"/>
      <c r="Z327" s="33"/>
      <c r="AA327" s="33"/>
      <c r="AB327" s="33"/>
      <c r="AC327" s="33"/>
      <c r="AD327" s="33"/>
      <c r="AE327" s="33"/>
      <c r="AT327" s="18" t="s">
        <v>149</v>
      </c>
      <c r="AU327" s="18" t="s">
        <v>83</v>
      </c>
    </row>
    <row r="328" spans="1:65" s="2" customFormat="1" ht="11.25">
      <c r="A328" s="33"/>
      <c r="B328" s="34"/>
      <c r="C328" s="33"/>
      <c r="D328" s="163" t="s">
        <v>151</v>
      </c>
      <c r="E328" s="33"/>
      <c r="F328" s="164" t="s">
        <v>486</v>
      </c>
      <c r="G328" s="33"/>
      <c r="H328" s="33"/>
      <c r="I328" s="160"/>
      <c r="J328" s="33"/>
      <c r="K328" s="33"/>
      <c r="L328" s="34"/>
      <c r="M328" s="161"/>
      <c r="N328" s="162"/>
      <c r="O328" s="59"/>
      <c r="P328" s="59"/>
      <c r="Q328" s="59"/>
      <c r="R328" s="59"/>
      <c r="S328" s="59"/>
      <c r="T328" s="60"/>
      <c r="U328" s="33"/>
      <c r="V328" s="33"/>
      <c r="W328" s="33"/>
      <c r="X328" s="33"/>
      <c r="Y328" s="33"/>
      <c r="Z328" s="33"/>
      <c r="AA328" s="33"/>
      <c r="AB328" s="33"/>
      <c r="AC328" s="33"/>
      <c r="AD328" s="33"/>
      <c r="AE328" s="33"/>
      <c r="AT328" s="18" t="s">
        <v>151</v>
      </c>
      <c r="AU328" s="18" t="s">
        <v>83</v>
      </c>
    </row>
    <row r="329" spans="1:65" s="2" customFormat="1" ht="97.5">
      <c r="A329" s="33"/>
      <c r="B329" s="34"/>
      <c r="C329" s="33"/>
      <c r="D329" s="158" t="s">
        <v>153</v>
      </c>
      <c r="E329" s="33"/>
      <c r="F329" s="165" t="s">
        <v>487</v>
      </c>
      <c r="G329" s="33"/>
      <c r="H329" s="33"/>
      <c r="I329" s="160"/>
      <c r="J329" s="33"/>
      <c r="K329" s="33"/>
      <c r="L329" s="34"/>
      <c r="M329" s="161"/>
      <c r="N329" s="162"/>
      <c r="O329" s="59"/>
      <c r="P329" s="59"/>
      <c r="Q329" s="59"/>
      <c r="R329" s="59"/>
      <c r="S329" s="59"/>
      <c r="T329" s="60"/>
      <c r="U329" s="33"/>
      <c r="V329" s="33"/>
      <c r="W329" s="33"/>
      <c r="X329" s="33"/>
      <c r="Y329" s="33"/>
      <c r="Z329" s="33"/>
      <c r="AA329" s="33"/>
      <c r="AB329" s="33"/>
      <c r="AC329" s="33"/>
      <c r="AD329" s="33"/>
      <c r="AE329" s="33"/>
      <c r="AT329" s="18" t="s">
        <v>153</v>
      </c>
      <c r="AU329" s="18" t="s">
        <v>83</v>
      </c>
    </row>
    <row r="330" spans="1:65" s="13" customFormat="1" ht="11.25">
      <c r="B330" s="166"/>
      <c r="D330" s="158" t="s">
        <v>155</v>
      </c>
      <c r="E330" s="167" t="s">
        <v>1</v>
      </c>
      <c r="F330" s="168" t="s">
        <v>1355</v>
      </c>
      <c r="H330" s="169">
        <v>190</v>
      </c>
      <c r="I330" s="170"/>
      <c r="L330" s="166"/>
      <c r="M330" s="171"/>
      <c r="N330" s="172"/>
      <c r="O330" s="172"/>
      <c r="P330" s="172"/>
      <c r="Q330" s="172"/>
      <c r="R330" s="172"/>
      <c r="S330" s="172"/>
      <c r="T330" s="173"/>
      <c r="AT330" s="167" t="s">
        <v>155</v>
      </c>
      <c r="AU330" s="167" t="s">
        <v>83</v>
      </c>
      <c r="AV330" s="13" t="s">
        <v>83</v>
      </c>
      <c r="AW330" s="13" t="s">
        <v>30</v>
      </c>
      <c r="AX330" s="13" t="s">
        <v>81</v>
      </c>
      <c r="AY330" s="167" t="s">
        <v>140</v>
      </c>
    </row>
    <row r="331" spans="1:65" s="2" customFormat="1" ht="24.2" customHeight="1">
      <c r="A331" s="33"/>
      <c r="B331" s="144"/>
      <c r="C331" s="145" t="s">
        <v>339</v>
      </c>
      <c r="D331" s="145" t="s">
        <v>142</v>
      </c>
      <c r="E331" s="146" t="s">
        <v>489</v>
      </c>
      <c r="F331" s="147" t="s">
        <v>490</v>
      </c>
      <c r="G331" s="148" t="s">
        <v>145</v>
      </c>
      <c r="H331" s="149">
        <v>1170</v>
      </c>
      <c r="I331" s="150"/>
      <c r="J331" s="151">
        <f>ROUND(I331*H331,2)</f>
        <v>0</v>
      </c>
      <c r="K331" s="147" t="s">
        <v>146</v>
      </c>
      <c r="L331" s="34"/>
      <c r="M331" s="152" t="s">
        <v>1</v>
      </c>
      <c r="N331" s="153" t="s">
        <v>38</v>
      </c>
      <c r="O331" s="59"/>
      <c r="P331" s="154">
        <f>O331*H331</f>
        <v>0</v>
      </c>
      <c r="Q331" s="154">
        <v>6.8999999999999997E-4</v>
      </c>
      <c r="R331" s="154">
        <f>Q331*H331</f>
        <v>0.80729999999999991</v>
      </c>
      <c r="S331" s="154">
        <v>0</v>
      </c>
      <c r="T331" s="155">
        <f>S331*H331</f>
        <v>0</v>
      </c>
      <c r="U331" s="33"/>
      <c r="V331" s="33"/>
      <c r="W331" s="33"/>
      <c r="X331" s="33"/>
      <c r="Y331" s="33"/>
      <c r="Z331" s="33"/>
      <c r="AA331" s="33"/>
      <c r="AB331" s="33"/>
      <c r="AC331" s="33"/>
      <c r="AD331" s="33"/>
      <c r="AE331" s="33"/>
      <c r="AR331" s="156" t="s">
        <v>147</v>
      </c>
      <c r="AT331" s="156" t="s">
        <v>142</v>
      </c>
      <c r="AU331" s="156" t="s">
        <v>83</v>
      </c>
      <c r="AY331" s="18" t="s">
        <v>140</v>
      </c>
      <c r="BE331" s="157">
        <f>IF(N331="základní",J331,0)</f>
        <v>0</v>
      </c>
      <c r="BF331" s="157">
        <f>IF(N331="snížená",J331,0)</f>
        <v>0</v>
      </c>
      <c r="BG331" s="157">
        <f>IF(N331="zákl. přenesená",J331,0)</f>
        <v>0</v>
      </c>
      <c r="BH331" s="157">
        <f>IF(N331="sníž. přenesená",J331,0)</f>
        <v>0</v>
      </c>
      <c r="BI331" s="157">
        <f>IF(N331="nulová",J331,0)</f>
        <v>0</v>
      </c>
      <c r="BJ331" s="18" t="s">
        <v>81</v>
      </c>
      <c r="BK331" s="157">
        <f>ROUND(I331*H331,2)</f>
        <v>0</v>
      </c>
      <c r="BL331" s="18" t="s">
        <v>147</v>
      </c>
      <c r="BM331" s="156" t="s">
        <v>1357</v>
      </c>
    </row>
    <row r="332" spans="1:65" s="2" customFormat="1" ht="19.5">
      <c r="A332" s="33"/>
      <c r="B332" s="34"/>
      <c r="C332" s="33"/>
      <c r="D332" s="158" t="s">
        <v>149</v>
      </c>
      <c r="E332" s="33"/>
      <c r="F332" s="159" t="s">
        <v>492</v>
      </c>
      <c r="G332" s="33"/>
      <c r="H332" s="33"/>
      <c r="I332" s="160"/>
      <c r="J332" s="33"/>
      <c r="K332" s="33"/>
      <c r="L332" s="34"/>
      <c r="M332" s="161"/>
      <c r="N332" s="162"/>
      <c r="O332" s="59"/>
      <c r="P332" s="59"/>
      <c r="Q332" s="59"/>
      <c r="R332" s="59"/>
      <c r="S332" s="59"/>
      <c r="T332" s="60"/>
      <c r="U332" s="33"/>
      <c r="V332" s="33"/>
      <c r="W332" s="33"/>
      <c r="X332" s="33"/>
      <c r="Y332" s="33"/>
      <c r="Z332" s="33"/>
      <c r="AA332" s="33"/>
      <c r="AB332" s="33"/>
      <c r="AC332" s="33"/>
      <c r="AD332" s="33"/>
      <c r="AE332" s="33"/>
      <c r="AT332" s="18" t="s">
        <v>149</v>
      </c>
      <c r="AU332" s="18" t="s">
        <v>83</v>
      </c>
    </row>
    <row r="333" spans="1:65" s="2" customFormat="1" ht="11.25">
      <c r="A333" s="33"/>
      <c r="B333" s="34"/>
      <c r="C333" s="33"/>
      <c r="D333" s="163" t="s">
        <v>151</v>
      </c>
      <c r="E333" s="33"/>
      <c r="F333" s="164" t="s">
        <v>493</v>
      </c>
      <c r="G333" s="33"/>
      <c r="H333" s="33"/>
      <c r="I333" s="160"/>
      <c r="J333" s="33"/>
      <c r="K333" s="33"/>
      <c r="L333" s="34"/>
      <c r="M333" s="161"/>
      <c r="N333" s="162"/>
      <c r="O333" s="59"/>
      <c r="P333" s="59"/>
      <c r="Q333" s="59"/>
      <c r="R333" s="59"/>
      <c r="S333" s="59"/>
      <c r="T333" s="60"/>
      <c r="U333" s="33"/>
      <c r="V333" s="33"/>
      <c r="W333" s="33"/>
      <c r="X333" s="33"/>
      <c r="Y333" s="33"/>
      <c r="Z333" s="33"/>
      <c r="AA333" s="33"/>
      <c r="AB333" s="33"/>
      <c r="AC333" s="33"/>
      <c r="AD333" s="33"/>
      <c r="AE333" s="33"/>
      <c r="AT333" s="18" t="s">
        <v>151</v>
      </c>
      <c r="AU333" s="18" t="s">
        <v>83</v>
      </c>
    </row>
    <row r="334" spans="1:65" s="13" customFormat="1" ht="11.25">
      <c r="B334" s="166"/>
      <c r="D334" s="158" t="s">
        <v>155</v>
      </c>
      <c r="E334" s="167" t="s">
        <v>1</v>
      </c>
      <c r="F334" s="168" t="s">
        <v>1315</v>
      </c>
      <c r="H334" s="169">
        <v>1170</v>
      </c>
      <c r="I334" s="170"/>
      <c r="L334" s="166"/>
      <c r="M334" s="171"/>
      <c r="N334" s="172"/>
      <c r="O334" s="172"/>
      <c r="P334" s="172"/>
      <c r="Q334" s="172"/>
      <c r="R334" s="172"/>
      <c r="S334" s="172"/>
      <c r="T334" s="173"/>
      <c r="AT334" s="167" t="s">
        <v>155</v>
      </c>
      <c r="AU334" s="167" t="s">
        <v>83</v>
      </c>
      <c r="AV334" s="13" t="s">
        <v>83</v>
      </c>
      <c r="AW334" s="13" t="s">
        <v>30</v>
      </c>
      <c r="AX334" s="13" t="s">
        <v>81</v>
      </c>
      <c r="AY334" s="167" t="s">
        <v>140</v>
      </c>
    </row>
    <row r="335" spans="1:65" s="2" customFormat="1" ht="33" customHeight="1">
      <c r="A335" s="33"/>
      <c r="B335" s="144"/>
      <c r="C335" s="145" t="s">
        <v>426</v>
      </c>
      <c r="D335" s="145" t="s">
        <v>142</v>
      </c>
      <c r="E335" s="146" t="s">
        <v>495</v>
      </c>
      <c r="F335" s="147" t="s">
        <v>496</v>
      </c>
      <c r="G335" s="148" t="s">
        <v>193</v>
      </c>
      <c r="H335" s="149">
        <v>30</v>
      </c>
      <c r="I335" s="150"/>
      <c r="J335" s="151">
        <f>ROUND(I335*H335,2)</f>
        <v>0</v>
      </c>
      <c r="K335" s="147" t="s">
        <v>146</v>
      </c>
      <c r="L335" s="34"/>
      <c r="M335" s="152" t="s">
        <v>1</v>
      </c>
      <c r="N335" s="153" t="s">
        <v>38</v>
      </c>
      <c r="O335" s="59"/>
      <c r="P335" s="154">
        <f>O335*H335</f>
        <v>0</v>
      </c>
      <c r="Q335" s="154">
        <v>6.0999999999999997E-4</v>
      </c>
      <c r="R335" s="154">
        <f>Q335*H335</f>
        <v>1.83E-2</v>
      </c>
      <c r="S335" s="154">
        <v>0</v>
      </c>
      <c r="T335" s="155">
        <f>S335*H335</f>
        <v>0</v>
      </c>
      <c r="U335" s="33"/>
      <c r="V335" s="33"/>
      <c r="W335" s="33"/>
      <c r="X335" s="33"/>
      <c r="Y335" s="33"/>
      <c r="Z335" s="33"/>
      <c r="AA335" s="33"/>
      <c r="AB335" s="33"/>
      <c r="AC335" s="33"/>
      <c r="AD335" s="33"/>
      <c r="AE335" s="33"/>
      <c r="AR335" s="156" t="s">
        <v>147</v>
      </c>
      <c r="AT335" s="156" t="s">
        <v>142</v>
      </c>
      <c r="AU335" s="156" t="s">
        <v>83</v>
      </c>
      <c r="AY335" s="18" t="s">
        <v>140</v>
      </c>
      <c r="BE335" s="157">
        <f>IF(N335="základní",J335,0)</f>
        <v>0</v>
      </c>
      <c r="BF335" s="157">
        <f>IF(N335="snížená",J335,0)</f>
        <v>0</v>
      </c>
      <c r="BG335" s="157">
        <f>IF(N335="zákl. přenesená",J335,0)</f>
        <v>0</v>
      </c>
      <c r="BH335" s="157">
        <f>IF(N335="sníž. přenesená",J335,0)</f>
        <v>0</v>
      </c>
      <c r="BI335" s="157">
        <f>IF(N335="nulová",J335,0)</f>
        <v>0</v>
      </c>
      <c r="BJ335" s="18" t="s">
        <v>81</v>
      </c>
      <c r="BK335" s="157">
        <f>ROUND(I335*H335,2)</f>
        <v>0</v>
      </c>
      <c r="BL335" s="18" t="s">
        <v>147</v>
      </c>
      <c r="BM335" s="156" t="s">
        <v>1358</v>
      </c>
    </row>
    <row r="336" spans="1:65" s="2" customFormat="1" ht="39">
      <c r="A336" s="33"/>
      <c r="B336" s="34"/>
      <c r="C336" s="33"/>
      <c r="D336" s="158" t="s">
        <v>149</v>
      </c>
      <c r="E336" s="33"/>
      <c r="F336" s="159" t="s">
        <v>498</v>
      </c>
      <c r="G336" s="33"/>
      <c r="H336" s="33"/>
      <c r="I336" s="160"/>
      <c r="J336" s="33"/>
      <c r="K336" s="33"/>
      <c r="L336" s="34"/>
      <c r="M336" s="161"/>
      <c r="N336" s="162"/>
      <c r="O336" s="59"/>
      <c r="P336" s="59"/>
      <c r="Q336" s="59"/>
      <c r="R336" s="59"/>
      <c r="S336" s="59"/>
      <c r="T336" s="60"/>
      <c r="U336" s="33"/>
      <c r="V336" s="33"/>
      <c r="W336" s="33"/>
      <c r="X336" s="33"/>
      <c r="Y336" s="33"/>
      <c r="Z336" s="33"/>
      <c r="AA336" s="33"/>
      <c r="AB336" s="33"/>
      <c r="AC336" s="33"/>
      <c r="AD336" s="33"/>
      <c r="AE336" s="33"/>
      <c r="AT336" s="18" t="s">
        <v>149</v>
      </c>
      <c r="AU336" s="18" t="s">
        <v>83</v>
      </c>
    </row>
    <row r="337" spans="1:65" s="2" customFormat="1" ht="11.25">
      <c r="A337" s="33"/>
      <c r="B337" s="34"/>
      <c r="C337" s="33"/>
      <c r="D337" s="163" t="s">
        <v>151</v>
      </c>
      <c r="E337" s="33"/>
      <c r="F337" s="164" t="s">
        <v>499</v>
      </c>
      <c r="G337" s="33"/>
      <c r="H337" s="33"/>
      <c r="I337" s="160"/>
      <c r="J337" s="33"/>
      <c r="K337" s="33"/>
      <c r="L337" s="34"/>
      <c r="M337" s="161"/>
      <c r="N337" s="162"/>
      <c r="O337" s="59"/>
      <c r="P337" s="59"/>
      <c r="Q337" s="59"/>
      <c r="R337" s="59"/>
      <c r="S337" s="59"/>
      <c r="T337" s="60"/>
      <c r="U337" s="33"/>
      <c r="V337" s="33"/>
      <c r="W337" s="33"/>
      <c r="X337" s="33"/>
      <c r="Y337" s="33"/>
      <c r="Z337" s="33"/>
      <c r="AA337" s="33"/>
      <c r="AB337" s="33"/>
      <c r="AC337" s="33"/>
      <c r="AD337" s="33"/>
      <c r="AE337" s="33"/>
      <c r="AT337" s="18" t="s">
        <v>151</v>
      </c>
      <c r="AU337" s="18" t="s">
        <v>83</v>
      </c>
    </row>
    <row r="338" spans="1:65" s="2" customFormat="1" ht="29.25">
      <c r="A338" s="33"/>
      <c r="B338" s="34"/>
      <c r="C338" s="33"/>
      <c r="D338" s="158" t="s">
        <v>153</v>
      </c>
      <c r="E338" s="33"/>
      <c r="F338" s="165" t="s">
        <v>500</v>
      </c>
      <c r="G338" s="33"/>
      <c r="H338" s="33"/>
      <c r="I338" s="160"/>
      <c r="J338" s="33"/>
      <c r="K338" s="33"/>
      <c r="L338" s="34"/>
      <c r="M338" s="161"/>
      <c r="N338" s="162"/>
      <c r="O338" s="59"/>
      <c r="P338" s="59"/>
      <c r="Q338" s="59"/>
      <c r="R338" s="59"/>
      <c r="S338" s="59"/>
      <c r="T338" s="60"/>
      <c r="U338" s="33"/>
      <c r="V338" s="33"/>
      <c r="W338" s="33"/>
      <c r="X338" s="33"/>
      <c r="Y338" s="33"/>
      <c r="Z338" s="33"/>
      <c r="AA338" s="33"/>
      <c r="AB338" s="33"/>
      <c r="AC338" s="33"/>
      <c r="AD338" s="33"/>
      <c r="AE338" s="33"/>
      <c r="AT338" s="18" t="s">
        <v>153</v>
      </c>
      <c r="AU338" s="18" t="s">
        <v>83</v>
      </c>
    </row>
    <row r="339" spans="1:65" s="13" customFormat="1" ht="22.5">
      <c r="B339" s="166"/>
      <c r="D339" s="158" t="s">
        <v>155</v>
      </c>
      <c r="E339" s="167" t="s">
        <v>1</v>
      </c>
      <c r="F339" s="168" t="s">
        <v>1359</v>
      </c>
      <c r="H339" s="169">
        <v>30</v>
      </c>
      <c r="I339" s="170"/>
      <c r="L339" s="166"/>
      <c r="M339" s="171"/>
      <c r="N339" s="172"/>
      <c r="O339" s="172"/>
      <c r="P339" s="172"/>
      <c r="Q339" s="172"/>
      <c r="R339" s="172"/>
      <c r="S339" s="172"/>
      <c r="T339" s="173"/>
      <c r="AT339" s="167" t="s">
        <v>155</v>
      </c>
      <c r="AU339" s="167" t="s">
        <v>83</v>
      </c>
      <c r="AV339" s="13" t="s">
        <v>83</v>
      </c>
      <c r="AW339" s="13" t="s">
        <v>30</v>
      </c>
      <c r="AX339" s="13" t="s">
        <v>73</v>
      </c>
      <c r="AY339" s="167" t="s">
        <v>140</v>
      </c>
    </row>
    <row r="340" spans="1:65" s="14" customFormat="1" ht="11.25">
      <c r="B340" s="174"/>
      <c r="D340" s="158" t="s">
        <v>155</v>
      </c>
      <c r="E340" s="175" t="s">
        <v>1</v>
      </c>
      <c r="F340" s="176" t="s">
        <v>157</v>
      </c>
      <c r="H340" s="177">
        <v>30</v>
      </c>
      <c r="I340" s="178"/>
      <c r="L340" s="174"/>
      <c r="M340" s="179"/>
      <c r="N340" s="180"/>
      <c r="O340" s="180"/>
      <c r="P340" s="180"/>
      <c r="Q340" s="180"/>
      <c r="R340" s="180"/>
      <c r="S340" s="180"/>
      <c r="T340" s="181"/>
      <c r="AT340" s="175" t="s">
        <v>155</v>
      </c>
      <c r="AU340" s="175" t="s">
        <v>83</v>
      </c>
      <c r="AV340" s="14" t="s">
        <v>147</v>
      </c>
      <c r="AW340" s="14" t="s">
        <v>30</v>
      </c>
      <c r="AX340" s="14" t="s">
        <v>81</v>
      </c>
      <c r="AY340" s="175" t="s">
        <v>140</v>
      </c>
    </row>
    <row r="341" spans="1:65" s="2" customFormat="1" ht="21.75" customHeight="1">
      <c r="A341" s="33"/>
      <c r="B341" s="144"/>
      <c r="C341" s="145" t="s">
        <v>430</v>
      </c>
      <c r="D341" s="145" t="s">
        <v>142</v>
      </c>
      <c r="E341" s="146" t="s">
        <v>503</v>
      </c>
      <c r="F341" s="147" t="s">
        <v>504</v>
      </c>
      <c r="G341" s="148" t="s">
        <v>193</v>
      </c>
      <c r="H341" s="149">
        <v>30</v>
      </c>
      <c r="I341" s="150"/>
      <c r="J341" s="151">
        <f>ROUND(I341*H341,2)</f>
        <v>0</v>
      </c>
      <c r="K341" s="147" t="s">
        <v>238</v>
      </c>
      <c r="L341" s="34"/>
      <c r="M341" s="152" t="s">
        <v>1</v>
      </c>
      <c r="N341" s="153" t="s">
        <v>38</v>
      </c>
      <c r="O341" s="59"/>
      <c r="P341" s="154">
        <f>O341*H341</f>
        <v>0</v>
      </c>
      <c r="Q341" s="154">
        <v>0</v>
      </c>
      <c r="R341" s="154">
        <f>Q341*H341</f>
        <v>0</v>
      </c>
      <c r="S341" s="154">
        <v>0</v>
      </c>
      <c r="T341" s="155">
        <f>S341*H341</f>
        <v>0</v>
      </c>
      <c r="U341" s="33"/>
      <c r="V341" s="33"/>
      <c r="W341" s="33"/>
      <c r="X341" s="33"/>
      <c r="Y341" s="33"/>
      <c r="Z341" s="33"/>
      <c r="AA341" s="33"/>
      <c r="AB341" s="33"/>
      <c r="AC341" s="33"/>
      <c r="AD341" s="33"/>
      <c r="AE341" s="33"/>
      <c r="AR341" s="156" t="s">
        <v>147</v>
      </c>
      <c r="AT341" s="156" t="s">
        <v>142</v>
      </c>
      <c r="AU341" s="156" t="s">
        <v>83</v>
      </c>
      <c r="AY341" s="18" t="s">
        <v>140</v>
      </c>
      <c r="BE341" s="157">
        <f>IF(N341="základní",J341,0)</f>
        <v>0</v>
      </c>
      <c r="BF341" s="157">
        <f>IF(N341="snížená",J341,0)</f>
        <v>0</v>
      </c>
      <c r="BG341" s="157">
        <f>IF(N341="zákl. přenesená",J341,0)</f>
        <v>0</v>
      </c>
      <c r="BH341" s="157">
        <f>IF(N341="sníž. přenesená",J341,0)</f>
        <v>0</v>
      </c>
      <c r="BI341" s="157">
        <f>IF(N341="nulová",J341,0)</f>
        <v>0</v>
      </c>
      <c r="BJ341" s="18" t="s">
        <v>81</v>
      </c>
      <c r="BK341" s="157">
        <f>ROUND(I341*H341,2)</f>
        <v>0</v>
      </c>
      <c r="BL341" s="18" t="s">
        <v>147</v>
      </c>
      <c r="BM341" s="156" t="s">
        <v>1360</v>
      </c>
    </row>
    <row r="342" spans="1:65" s="2" customFormat="1" ht="19.5">
      <c r="A342" s="33"/>
      <c r="B342" s="34"/>
      <c r="C342" s="33"/>
      <c r="D342" s="158" t="s">
        <v>149</v>
      </c>
      <c r="E342" s="33"/>
      <c r="F342" s="159" t="s">
        <v>506</v>
      </c>
      <c r="G342" s="33"/>
      <c r="H342" s="33"/>
      <c r="I342" s="160"/>
      <c r="J342" s="33"/>
      <c r="K342" s="33"/>
      <c r="L342" s="34"/>
      <c r="M342" s="161"/>
      <c r="N342" s="162"/>
      <c r="O342" s="59"/>
      <c r="P342" s="59"/>
      <c r="Q342" s="59"/>
      <c r="R342" s="59"/>
      <c r="S342" s="59"/>
      <c r="T342" s="60"/>
      <c r="U342" s="33"/>
      <c r="V342" s="33"/>
      <c r="W342" s="33"/>
      <c r="X342" s="33"/>
      <c r="Y342" s="33"/>
      <c r="Z342" s="33"/>
      <c r="AA342" s="33"/>
      <c r="AB342" s="33"/>
      <c r="AC342" s="33"/>
      <c r="AD342" s="33"/>
      <c r="AE342" s="33"/>
      <c r="AT342" s="18" t="s">
        <v>149</v>
      </c>
      <c r="AU342" s="18" t="s">
        <v>83</v>
      </c>
    </row>
    <row r="343" spans="1:65" s="2" customFormat="1" ht="19.5">
      <c r="A343" s="33"/>
      <c r="B343" s="34"/>
      <c r="C343" s="33"/>
      <c r="D343" s="158" t="s">
        <v>153</v>
      </c>
      <c r="E343" s="33"/>
      <c r="F343" s="165" t="s">
        <v>507</v>
      </c>
      <c r="G343" s="33"/>
      <c r="H343" s="33"/>
      <c r="I343" s="160"/>
      <c r="J343" s="33"/>
      <c r="K343" s="33"/>
      <c r="L343" s="34"/>
      <c r="M343" s="161"/>
      <c r="N343" s="162"/>
      <c r="O343" s="59"/>
      <c r="P343" s="59"/>
      <c r="Q343" s="59"/>
      <c r="R343" s="59"/>
      <c r="S343" s="59"/>
      <c r="T343" s="60"/>
      <c r="U343" s="33"/>
      <c r="V343" s="33"/>
      <c r="W343" s="33"/>
      <c r="X343" s="33"/>
      <c r="Y343" s="33"/>
      <c r="Z343" s="33"/>
      <c r="AA343" s="33"/>
      <c r="AB343" s="33"/>
      <c r="AC343" s="33"/>
      <c r="AD343" s="33"/>
      <c r="AE343" s="33"/>
      <c r="AT343" s="18" t="s">
        <v>153</v>
      </c>
      <c r="AU343" s="18" t="s">
        <v>83</v>
      </c>
    </row>
    <row r="344" spans="1:65" s="13" customFormat="1" ht="22.5">
      <c r="B344" s="166"/>
      <c r="D344" s="158" t="s">
        <v>155</v>
      </c>
      <c r="E344" s="167" t="s">
        <v>1</v>
      </c>
      <c r="F344" s="168" t="s">
        <v>1361</v>
      </c>
      <c r="H344" s="169">
        <v>30</v>
      </c>
      <c r="I344" s="170"/>
      <c r="L344" s="166"/>
      <c r="M344" s="171"/>
      <c r="N344" s="172"/>
      <c r="O344" s="172"/>
      <c r="P344" s="172"/>
      <c r="Q344" s="172"/>
      <c r="R344" s="172"/>
      <c r="S344" s="172"/>
      <c r="T344" s="173"/>
      <c r="AT344" s="167" t="s">
        <v>155</v>
      </c>
      <c r="AU344" s="167" t="s">
        <v>83</v>
      </c>
      <c r="AV344" s="13" t="s">
        <v>83</v>
      </c>
      <c r="AW344" s="13" t="s">
        <v>30</v>
      </c>
      <c r="AX344" s="13" t="s">
        <v>81</v>
      </c>
      <c r="AY344" s="167" t="s">
        <v>140</v>
      </c>
    </row>
    <row r="345" spans="1:65" s="2" customFormat="1" ht="16.5" customHeight="1">
      <c r="A345" s="33"/>
      <c r="B345" s="144"/>
      <c r="C345" s="145" t="s">
        <v>488</v>
      </c>
      <c r="D345" s="145" t="s">
        <v>142</v>
      </c>
      <c r="E345" s="146" t="s">
        <v>1362</v>
      </c>
      <c r="F345" s="147" t="s">
        <v>1363</v>
      </c>
      <c r="G345" s="148" t="s">
        <v>393</v>
      </c>
      <c r="H345" s="149">
        <v>8</v>
      </c>
      <c r="I345" s="150"/>
      <c r="J345" s="151">
        <f>ROUND(I345*H345,2)</f>
        <v>0</v>
      </c>
      <c r="K345" s="147" t="s">
        <v>146</v>
      </c>
      <c r="L345" s="34"/>
      <c r="M345" s="152" t="s">
        <v>1</v>
      </c>
      <c r="N345" s="153" t="s">
        <v>38</v>
      </c>
      <c r="O345" s="59"/>
      <c r="P345" s="154">
        <f>O345*H345</f>
        <v>0</v>
      </c>
      <c r="Q345" s="154">
        <v>0</v>
      </c>
      <c r="R345" s="154">
        <f>Q345*H345</f>
        <v>0</v>
      </c>
      <c r="S345" s="154">
        <v>0.48199999999999998</v>
      </c>
      <c r="T345" s="155">
        <f>S345*H345</f>
        <v>3.8559999999999999</v>
      </c>
      <c r="U345" s="33"/>
      <c r="V345" s="33"/>
      <c r="W345" s="33"/>
      <c r="X345" s="33"/>
      <c r="Y345" s="33"/>
      <c r="Z345" s="33"/>
      <c r="AA345" s="33"/>
      <c r="AB345" s="33"/>
      <c r="AC345" s="33"/>
      <c r="AD345" s="33"/>
      <c r="AE345" s="33"/>
      <c r="AR345" s="156" t="s">
        <v>147</v>
      </c>
      <c r="AT345" s="156" t="s">
        <v>142</v>
      </c>
      <c r="AU345" s="156" t="s">
        <v>83</v>
      </c>
      <c r="AY345" s="18" t="s">
        <v>140</v>
      </c>
      <c r="BE345" s="157">
        <f>IF(N345="základní",J345,0)</f>
        <v>0</v>
      </c>
      <c r="BF345" s="157">
        <f>IF(N345="snížená",J345,0)</f>
        <v>0</v>
      </c>
      <c r="BG345" s="157">
        <f>IF(N345="zákl. přenesená",J345,0)</f>
        <v>0</v>
      </c>
      <c r="BH345" s="157">
        <f>IF(N345="sníž. přenesená",J345,0)</f>
        <v>0</v>
      </c>
      <c r="BI345" s="157">
        <f>IF(N345="nulová",J345,0)</f>
        <v>0</v>
      </c>
      <c r="BJ345" s="18" t="s">
        <v>81</v>
      </c>
      <c r="BK345" s="157">
        <f>ROUND(I345*H345,2)</f>
        <v>0</v>
      </c>
      <c r="BL345" s="18" t="s">
        <v>147</v>
      </c>
      <c r="BM345" s="156" t="s">
        <v>1364</v>
      </c>
    </row>
    <row r="346" spans="1:65" s="2" customFormat="1" ht="11.25">
      <c r="A346" s="33"/>
      <c r="B346" s="34"/>
      <c r="C346" s="33"/>
      <c r="D346" s="158" t="s">
        <v>149</v>
      </c>
      <c r="E346" s="33"/>
      <c r="F346" s="159" t="s">
        <v>1365</v>
      </c>
      <c r="G346" s="33"/>
      <c r="H346" s="33"/>
      <c r="I346" s="160"/>
      <c r="J346" s="33"/>
      <c r="K346" s="33"/>
      <c r="L346" s="34"/>
      <c r="M346" s="161"/>
      <c r="N346" s="162"/>
      <c r="O346" s="59"/>
      <c r="P346" s="59"/>
      <c r="Q346" s="59"/>
      <c r="R346" s="59"/>
      <c r="S346" s="59"/>
      <c r="T346" s="60"/>
      <c r="U346" s="33"/>
      <c r="V346" s="33"/>
      <c r="W346" s="33"/>
      <c r="X346" s="33"/>
      <c r="Y346" s="33"/>
      <c r="Z346" s="33"/>
      <c r="AA346" s="33"/>
      <c r="AB346" s="33"/>
      <c r="AC346" s="33"/>
      <c r="AD346" s="33"/>
      <c r="AE346" s="33"/>
      <c r="AT346" s="18" t="s">
        <v>149</v>
      </c>
      <c r="AU346" s="18" t="s">
        <v>83</v>
      </c>
    </row>
    <row r="347" spans="1:65" s="2" customFormat="1" ht="11.25">
      <c r="A347" s="33"/>
      <c r="B347" s="34"/>
      <c r="C347" s="33"/>
      <c r="D347" s="163" t="s">
        <v>151</v>
      </c>
      <c r="E347" s="33"/>
      <c r="F347" s="164" t="s">
        <v>1366</v>
      </c>
      <c r="G347" s="33"/>
      <c r="H347" s="33"/>
      <c r="I347" s="160"/>
      <c r="J347" s="33"/>
      <c r="K347" s="33"/>
      <c r="L347" s="34"/>
      <c r="M347" s="161"/>
      <c r="N347" s="162"/>
      <c r="O347" s="59"/>
      <c r="P347" s="59"/>
      <c r="Q347" s="59"/>
      <c r="R347" s="59"/>
      <c r="S347" s="59"/>
      <c r="T347" s="60"/>
      <c r="U347" s="33"/>
      <c r="V347" s="33"/>
      <c r="W347" s="33"/>
      <c r="X347" s="33"/>
      <c r="Y347" s="33"/>
      <c r="Z347" s="33"/>
      <c r="AA347" s="33"/>
      <c r="AB347" s="33"/>
      <c r="AC347" s="33"/>
      <c r="AD347" s="33"/>
      <c r="AE347" s="33"/>
      <c r="AT347" s="18" t="s">
        <v>151</v>
      </c>
      <c r="AU347" s="18" t="s">
        <v>83</v>
      </c>
    </row>
    <row r="348" spans="1:65" s="13" customFormat="1" ht="11.25">
      <c r="B348" s="166"/>
      <c r="D348" s="158" t="s">
        <v>155</v>
      </c>
      <c r="E348" s="167" t="s">
        <v>1</v>
      </c>
      <c r="F348" s="168" t="s">
        <v>199</v>
      </c>
      <c r="H348" s="169">
        <v>8</v>
      </c>
      <c r="I348" s="170"/>
      <c r="L348" s="166"/>
      <c r="M348" s="171"/>
      <c r="N348" s="172"/>
      <c r="O348" s="172"/>
      <c r="P348" s="172"/>
      <c r="Q348" s="172"/>
      <c r="R348" s="172"/>
      <c r="S348" s="172"/>
      <c r="T348" s="173"/>
      <c r="AT348" s="167" t="s">
        <v>155</v>
      </c>
      <c r="AU348" s="167" t="s">
        <v>83</v>
      </c>
      <c r="AV348" s="13" t="s">
        <v>83</v>
      </c>
      <c r="AW348" s="13" t="s">
        <v>30</v>
      </c>
      <c r="AX348" s="13" t="s">
        <v>81</v>
      </c>
      <c r="AY348" s="167" t="s">
        <v>140</v>
      </c>
    </row>
    <row r="349" spans="1:65" s="2" customFormat="1" ht="24.2" customHeight="1">
      <c r="A349" s="33"/>
      <c r="B349" s="144"/>
      <c r="C349" s="145" t="s">
        <v>438</v>
      </c>
      <c r="D349" s="145" t="s">
        <v>142</v>
      </c>
      <c r="E349" s="146" t="s">
        <v>517</v>
      </c>
      <c r="F349" s="147" t="s">
        <v>518</v>
      </c>
      <c r="G349" s="148" t="s">
        <v>393</v>
      </c>
      <c r="H349" s="149">
        <v>1</v>
      </c>
      <c r="I349" s="150"/>
      <c r="J349" s="151">
        <f>ROUND(I349*H349,2)</f>
        <v>0</v>
      </c>
      <c r="K349" s="147" t="s">
        <v>146</v>
      </c>
      <c r="L349" s="34"/>
      <c r="M349" s="152" t="s">
        <v>1</v>
      </c>
      <c r="N349" s="153" t="s">
        <v>38</v>
      </c>
      <c r="O349" s="59"/>
      <c r="P349" s="154">
        <f>O349*H349</f>
        <v>0</v>
      </c>
      <c r="Q349" s="154">
        <v>0</v>
      </c>
      <c r="R349" s="154">
        <f>Q349*H349</f>
        <v>0</v>
      </c>
      <c r="S349" s="154">
        <v>8.2000000000000003E-2</v>
      </c>
      <c r="T349" s="155">
        <f>S349*H349</f>
        <v>8.2000000000000003E-2</v>
      </c>
      <c r="U349" s="33"/>
      <c r="V349" s="33"/>
      <c r="W349" s="33"/>
      <c r="X349" s="33"/>
      <c r="Y349" s="33"/>
      <c r="Z349" s="33"/>
      <c r="AA349" s="33"/>
      <c r="AB349" s="33"/>
      <c r="AC349" s="33"/>
      <c r="AD349" s="33"/>
      <c r="AE349" s="33"/>
      <c r="AR349" s="156" t="s">
        <v>147</v>
      </c>
      <c r="AT349" s="156" t="s">
        <v>142</v>
      </c>
      <c r="AU349" s="156" t="s">
        <v>83</v>
      </c>
      <c r="AY349" s="18" t="s">
        <v>140</v>
      </c>
      <c r="BE349" s="157">
        <f>IF(N349="základní",J349,0)</f>
        <v>0</v>
      </c>
      <c r="BF349" s="157">
        <f>IF(N349="snížená",J349,0)</f>
        <v>0</v>
      </c>
      <c r="BG349" s="157">
        <f>IF(N349="zákl. přenesená",J349,0)</f>
        <v>0</v>
      </c>
      <c r="BH349" s="157">
        <f>IF(N349="sníž. přenesená",J349,0)</f>
        <v>0</v>
      </c>
      <c r="BI349" s="157">
        <f>IF(N349="nulová",J349,0)</f>
        <v>0</v>
      </c>
      <c r="BJ349" s="18" t="s">
        <v>81</v>
      </c>
      <c r="BK349" s="157">
        <f>ROUND(I349*H349,2)</f>
        <v>0</v>
      </c>
      <c r="BL349" s="18" t="s">
        <v>147</v>
      </c>
      <c r="BM349" s="156" t="s">
        <v>1367</v>
      </c>
    </row>
    <row r="350" spans="1:65" s="2" customFormat="1" ht="39">
      <c r="A350" s="33"/>
      <c r="B350" s="34"/>
      <c r="C350" s="33"/>
      <c r="D350" s="158" t="s">
        <v>149</v>
      </c>
      <c r="E350" s="33"/>
      <c r="F350" s="159" t="s">
        <v>520</v>
      </c>
      <c r="G350" s="33"/>
      <c r="H350" s="33"/>
      <c r="I350" s="160"/>
      <c r="J350" s="33"/>
      <c r="K350" s="33"/>
      <c r="L350" s="34"/>
      <c r="M350" s="161"/>
      <c r="N350" s="162"/>
      <c r="O350" s="59"/>
      <c r="P350" s="59"/>
      <c r="Q350" s="59"/>
      <c r="R350" s="59"/>
      <c r="S350" s="59"/>
      <c r="T350" s="60"/>
      <c r="U350" s="33"/>
      <c r="V350" s="33"/>
      <c r="W350" s="33"/>
      <c r="X350" s="33"/>
      <c r="Y350" s="33"/>
      <c r="Z350" s="33"/>
      <c r="AA350" s="33"/>
      <c r="AB350" s="33"/>
      <c r="AC350" s="33"/>
      <c r="AD350" s="33"/>
      <c r="AE350" s="33"/>
      <c r="AT350" s="18" t="s">
        <v>149</v>
      </c>
      <c r="AU350" s="18" t="s">
        <v>83</v>
      </c>
    </row>
    <row r="351" spans="1:65" s="2" customFormat="1" ht="11.25">
      <c r="A351" s="33"/>
      <c r="B351" s="34"/>
      <c r="C351" s="33"/>
      <c r="D351" s="163" t="s">
        <v>151</v>
      </c>
      <c r="E351" s="33"/>
      <c r="F351" s="164" t="s">
        <v>521</v>
      </c>
      <c r="G351" s="33"/>
      <c r="H351" s="33"/>
      <c r="I351" s="160"/>
      <c r="J351" s="33"/>
      <c r="K351" s="33"/>
      <c r="L351" s="34"/>
      <c r="M351" s="161"/>
      <c r="N351" s="162"/>
      <c r="O351" s="59"/>
      <c r="P351" s="59"/>
      <c r="Q351" s="59"/>
      <c r="R351" s="59"/>
      <c r="S351" s="59"/>
      <c r="T351" s="60"/>
      <c r="U351" s="33"/>
      <c r="V351" s="33"/>
      <c r="W351" s="33"/>
      <c r="X351" s="33"/>
      <c r="Y351" s="33"/>
      <c r="Z351" s="33"/>
      <c r="AA351" s="33"/>
      <c r="AB351" s="33"/>
      <c r="AC351" s="33"/>
      <c r="AD351" s="33"/>
      <c r="AE351" s="33"/>
      <c r="AT351" s="18" t="s">
        <v>151</v>
      </c>
      <c r="AU351" s="18" t="s">
        <v>83</v>
      </c>
    </row>
    <row r="352" spans="1:65" s="2" customFormat="1" ht="68.25">
      <c r="A352" s="33"/>
      <c r="B352" s="34"/>
      <c r="C352" s="33"/>
      <c r="D352" s="158" t="s">
        <v>153</v>
      </c>
      <c r="E352" s="33"/>
      <c r="F352" s="165" t="s">
        <v>522</v>
      </c>
      <c r="G352" s="33"/>
      <c r="H352" s="33"/>
      <c r="I352" s="160"/>
      <c r="J352" s="33"/>
      <c r="K352" s="33"/>
      <c r="L352" s="34"/>
      <c r="M352" s="161"/>
      <c r="N352" s="162"/>
      <c r="O352" s="59"/>
      <c r="P352" s="59"/>
      <c r="Q352" s="59"/>
      <c r="R352" s="59"/>
      <c r="S352" s="59"/>
      <c r="T352" s="60"/>
      <c r="U352" s="33"/>
      <c r="V352" s="33"/>
      <c r="W352" s="33"/>
      <c r="X352" s="33"/>
      <c r="Y352" s="33"/>
      <c r="Z352" s="33"/>
      <c r="AA352" s="33"/>
      <c r="AB352" s="33"/>
      <c r="AC352" s="33"/>
      <c r="AD352" s="33"/>
      <c r="AE352" s="33"/>
      <c r="AT352" s="18" t="s">
        <v>153</v>
      </c>
      <c r="AU352" s="18" t="s">
        <v>83</v>
      </c>
    </row>
    <row r="353" spans="1:65" s="13" customFormat="1" ht="11.25">
      <c r="B353" s="166"/>
      <c r="D353" s="158" t="s">
        <v>155</v>
      </c>
      <c r="E353" s="167" t="s">
        <v>1</v>
      </c>
      <c r="F353" s="168" t="s">
        <v>878</v>
      </c>
      <c r="H353" s="169">
        <v>1</v>
      </c>
      <c r="I353" s="170"/>
      <c r="L353" s="166"/>
      <c r="M353" s="171"/>
      <c r="N353" s="172"/>
      <c r="O353" s="172"/>
      <c r="P353" s="172"/>
      <c r="Q353" s="172"/>
      <c r="R353" s="172"/>
      <c r="S353" s="172"/>
      <c r="T353" s="173"/>
      <c r="AT353" s="167" t="s">
        <v>155</v>
      </c>
      <c r="AU353" s="167" t="s">
        <v>83</v>
      </c>
      <c r="AV353" s="13" t="s">
        <v>83</v>
      </c>
      <c r="AW353" s="13" t="s">
        <v>30</v>
      </c>
      <c r="AX353" s="13" t="s">
        <v>81</v>
      </c>
      <c r="AY353" s="167" t="s">
        <v>140</v>
      </c>
    </row>
    <row r="354" spans="1:65" s="2" customFormat="1" ht="24.2" customHeight="1">
      <c r="A354" s="33"/>
      <c r="B354" s="144"/>
      <c r="C354" s="145" t="s">
        <v>459</v>
      </c>
      <c r="D354" s="145" t="s">
        <v>142</v>
      </c>
      <c r="E354" s="146" t="s">
        <v>525</v>
      </c>
      <c r="F354" s="147" t="s">
        <v>526</v>
      </c>
      <c r="G354" s="148" t="s">
        <v>393</v>
      </c>
      <c r="H354" s="149">
        <v>1</v>
      </c>
      <c r="I354" s="150"/>
      <c r="J354" s="151">
        <f>ROUND(I354*H354,2)</f>
        <v>0</v>
      </c>
      <c r="K354" s="147" t="s">
        <v>146</v>
      </c>
      <c r="L354" s="34"/>
      <c r="M354" s="152" t="s">
        <v>1</v>
      </c>
      <c r="N354" s="153" t="s">
        <v>38</v>
      </c>
      <c r="O354" s="59"/>
      <c r="P354" s="154">
        <f>O354*H354</f>
        <v>0</v>
      </c>
      <c r="Q354" s="154">
        <v>0</v>
      </c>
      <c r="R354" s="154">
        <f>Q354*H354</f>
        <v>0</v>
      </c>
      <c r="S354" s="154">
        <v>4.0000000000000001E-3</v>
      </c>
      <c r="T354" s="155">
        <f>S354*H354</f>
        <v>4.0000000000000001E-3</v>
      </c>
      <c r="U354" s="33"/>
      <c r="V354" s="33"/>
      <c r="W354" s="33"/>
      <c r="X354" s="33"/>
      <c r="Y354" s="33"/>
      <c r="Z354" s="33"/>
      <c r="AA354" s="33"/>
      <c r="AB354" s="33"/>
      <c r="AC354" s="33"/>
      <c r="AD354" s="33"/>
      <c r="AE354" s="33"/>
      <c r="AR354" s="156" t="s">
        <v>147</v>
      </c>
      <c r="AT354" s="156" t="s">
        <v>142</v>
      </c>
      <c r="AU354" s="156" t="s">
        <v>83</v>
      </c>
      <c r="AY354" s="18" t="s">
        <v>140</v>
      </c>
      <c r="BE354" s="157">
        <f>IF(N354="základní",J354,0)</f>
        <v>0</v>
      </c>
      <c r="BF354" s="157">
        <f>IF(N354="snížená",J354,0)</f>
        <v>0</v>
      </c>
      <c r="BG354" s="157">
        <f>IF(N354="zákl. přenesená",J354,0)</f>
        <v>0</v>
      </c>
      <c r="BH354" s="157">
        <f>IF(N354="sníž. přenesená",J354,0)</f>
        <v>0</v>
      </c>
      <c r="BI354" s="157">
        <f>IF(N354="nulová",J354,0)</f>
        <v>0</v>
      </c>
      <c r="BJ354" s="18" t="s">
        <v>81</v>
      </c>
      <c r="BK354" s="157">
        <f>ROUND(I354*H354,2)</f>
        <v>0</v>
      </c>
      <c r="BL354" s="18" t="s">
        <v>147</v>
      </c>
      <c r="BM354" s="156" t="s">
        <v>1368</v>
      </c>
    </row>
    <row r="355" spans="1:65" s="2" customFormat="1" ht="29.25">
      <c r="A355" s="33"/>
      <c r="B355" s="34"/>
      <c r="C355" s="33"/>
      <c r="D355" s="158" t="s">
        <v>149</v>
      </c>
      <c r="E355" s="33"/>
      <c r="F355" s="159" t="s">
        <v>528</v>
      </c>
      <c r="G355" s="33"/>
      <c r="H355" s="33"/>
      <c r="I355" s="160"/>
      <c r="J355" s="33"/>
      <c r="K355" s="33"/>
      <c r="L355" s="34"/>
      <c r="M355" s="161"/>
      <c r="N355" s="162"/>
      <c r="O355" s="59"/>
      <c r="P355" s="59"/>
      <c r="Q355" s="59"/>
      <c r="R355" s="59"/>
      <c r="S355" s="59"/>
      <c r="T355" s="60"/>
      <c r="U355" s="33"/>
      <c r="V355" s="33"/>
      <c r="W355" s="33"/>
      <c r="X355" s="33"/>
      <c r="Y355" s="33"/>
      <c r="Z355" s="33"/>
      <c r="AA355" s="33"/>
      <c r="AB355" s="33"/>
      <c r="AC355" s="33"/>
      <c r="AD355" s="33"/>
      <c r="AE355" s="33"/>
      <c r="AT355" s="18" t="s">
        <v>149</v>
      </c>
      <c r="AU355" s="18" t="s">
        <v>83</v>
      </c>
    </row>
    <row r="356" spans="1:65" s="2" customFormat="1" ht="11.25">
      <c r="A356" s="33"/>
      <c r="B356" s="34"/>
      <c r="C356" s="33"/>
      <c r="D356" s="163" t="s">
        <v>151</v>
      </c>
      <c r="E356" s="33"/>
      <c r="F356" s="164" t="s">
        <v>529</v>
      </c>
      <c r="G356" s="33"/>
      <c r="H356" s="33"/>
      <c r="I356" s="160"/>
      <c r="J356" s="33"/>
      <c r="K356" s="33"/>
      <c r="L356" s="34"/>
      <c r="M356" s="161"/>
      <c r="N356" s="162"/>
      <c r="O356" s="59"/>
      <c r="P356" s="59"/>
      <c r="Q356" s="59"/>
      <c r="R356" s="59"/>
      <c r="S356" s="59"/>
      <c r="T356" s="60"/>
      <c r="U356" s="33"/>
      <c r="V356" s="33"/>
      <c r="W356" s="33"/>
      <c r="X356" s="33"/>
      <c r="Y356" s="33"/>
      <c r="Z356" s="33"/>
      <c r="AA356" s="33"/>
      <c r="AB356" s="33"/>
      <c r="AC356" s="33"/>
      <c r="AD356" s="33"/>
      <c r="AE356" s="33"/>
      <c r="AT356" s="18" t="s">
        <v>151</v>
      </c>
      <c r="AU356" s="18" t="s">
        <v>83</v>
      </c>
    </row>
    <row r="357" spans="1:65" s="2" customFormat="1" ht="39">
      <c r="A357" s="33"/>
      <c r="B357" s="34"/>
      <c r="C357" s="33"/>
      <c r="D357" s="158" t="s">
        <v>153</v>
      </c>
      <c r="E357" s="33"/>
      <c r="F357" s="165" t="s">
        <v>530</v>
      </c>
      <c r="G357" s="33"/>
      <c r="H357" s="33"/>
      <c r="I357" s="160"/>
      <c r="J357" s="33"/>
      <c r="K357" s="33"/>
      <c r="L357" s="34"/>
      <c r="M357" s="161"/>
      <c r="N357" s="162"/>
      <c r="O357" s="59"/>
      <c r="P357" s="59"/>
      <c r="Q357" s="59"/>
      <c r="R357" s="59"/>
      <c r="S357" s="59"/>
      <c r="T357" s="60"/>
      <c r="U357" s="33"/>
      <c r="V357" s="33"/>
      <c r="W357" s="33"/>
      <c r="X357" s="33"/>
      <c r="Y357" s="33"/>
      <c r="Z357" s="33"/>
      <c r="AA357" s="33"/>
      <c r="AB357" s="33"/>
      <c r="AC357" s="33"/>
      <c r="AD357" s="33"/>
      <c r="AE357" s="33"/>
      <c r="AT357" s="18" t="s">
        <v>153</v>
      </c>
      <c r="AU357" s="18" t="s">
        <v>83</v>
      </c>
    </row>
    <row r="358" spans="1:65" s="13" customFormat="1" ht="11.25">
      <c r="B358" s="166"/>
      <c r="D358" s="158" t="s">
        <v>155</v>
      </c>
      <c r="E358" s="167" t="s">
        <v>1</v>
      </c>
      <c r="F358" s="168" t="s">
        <v>878</v>
      </c>
      <c r="H358" s="169">
        <v>1</v>
      </c>
      <c r="I358" s="170"/>
      <c r="L358" s="166"/>
      <c r="M358" s="171"/>
      <c r="N358" s="172"/>
      <c r="O358" s="172"/>
      <c r="P358" s="172"/>
      <c r="Q358" s="172"/>
      <c r="R358" s="172"/>
      <c r="S358" s="172"/>
      <c r="T358" s="173"/>
      <c r="AT358" s="167" t="s">
        <v>155</v>
      </c>
      <c r="AU358" s="167" t="s">
        <v>83</v>
      </c>
      <c r="AV358" s="13" t="s">
        <v>83</v>
      </c>
      <c r="AW358" s="13" t="s">
        <v>30</v>
      </c>
      <c r="AX358" s="13" t="s">
        <v>81</v>
      </c>
      <c r="AY358" s="167" t="s">
        <v>140</v>
      </c>
    </row>
    <row r="359" spans="1:65" s="2" customFormat="1" ht="24.2" customHeight="1">
      <c r="A359" s="33"/>
      <c r="B359" s="144"/>
      <c r="C359" s="145" t="s">
        <v>450</v>
      </c>
      <c r="D359" s="145" t="s">
        <v>142</v>
      </c>
      <c r="E359" s="146" t="s">
        <v>533</v>
      </c>
      <c r="F359" s="147" t="s">
        <v>534</v>
      </c>
      <c r="G359" s="148" t="s">
        <v>145</v>
      </c>
      <c r="H359" s="149">
        <v>74</v>
      </c>
      <c r="I359" s="150"/>
      <c r="J359" s="151">
        <f>ROUND(I359*H359,2)</f>
        <v>0</v>
      </c>
      <c r="K359" s="147" t="s">
        <v>146</v>
      </c>
      <c r="L359" s="34"/>
      <c r="M359" s="152" t="s">
        <v>1</v>
      </c>
      <c r="N359" s="153" t="s">
        <v>38</v>
      </c>
      <c r="O359" s="59"/>
      <c r="P359" s="154">
        <f>O359*H359</f>
        <v>0</v>
      </c>
      <c r="Q359" s="154">
        <v>0</v>
      </c>
      <c r="R359" s="154">
        <f>Q359*H359</f>
        <v>0</v>
      </c>
      <c r="S359" s="154">
        <v>0</v>
      </c>
      <c r="T359" s="155">
        <f>S359*H359</f>
        <v>0</v>
      </c>
      <c r="U359" s="33"/>
      <c r="V359" s="33"/>
      <c r="W359" s="33"/>
      <c r="X359" s="33"/>
      <c r="Y359" s="33"/>
      <c r="Z359" s="33"/>
      <c r="AA359" s="33"/>
      <c r="AB359" s="33"/>
      <c r="AC359" s="33"/>
      <c r="AD359" s="33"/>
      <c r="AE359" s="33"/>
      <c r="AR359" s="156" t="s">
        <v>147</v>
      </c>
      <c r="AT359" s="156" t="s">
        <v>142</v>
      </c>
      <c r="AU359" s="156" t="s">
        <v>83</v>
      </c>
      <c r="AY359" s="18" t="s">
        <v>140</v>
      </c>
      <c r="BE359" s="157">
        <f>IF(N359="základní",J359,0)</f>
        <v>0</v>
      </c>
      <c r="BF359" s="157">
        <f>IF(N359="snížená",J359,0)</f>
        <v>0</v>
      </c>
      <c r="BG359" s="157">
        <f>IF(N359="zákl. přenesená",J359,0)</f>
        <v>0</v>
      </c>
      <c r="BH359" s="157">
        <f>IF(N359="sníž. přenesená",J359,0)</f>
        <v>0</v>
      </c>
      <c r="BI359" s="157">
        <f>IF(N359="nulová",J359,0)</f>
        <v>0</v>
      </c>
      <c r="BJ359" s="18" t="s">
        <v>81</v>
      </c>
      <c r="BK359" s="157">
        <f>ROUND(I359*H359,2)</f>
        <v>0</v>
      </c>
      <c r="BL359" s="18" t="s">
        <v>147</v>
      </c>
      <c r="BM359" s="156" t="s">
        <v>1369</v>
      </c>
    </row>
    <row r="360" spans="1:65" s="2" customFormat="1" ht="48.75">
      <c r="A360" s="33"/>
      <c r="B360" s="34"/>
      <c r="C360" s="33"/>
      <c r="D360" s="158" t="s">
        <v>149</v>
      </c>
      <c r="E360" s="33"/>
      <c r="F360" s="159" t="s">
        <v>536</v>
      </c>
      <c r="G360" s="33"/>
      <c r="H360" s="33"/>
      <c r="I360" s="160"/>
      <c r="J360" s="33"/>
      <c r="K360" s="33"/>
      <c r="L360" s="34"/>
      <c r="M360" s="161"/>
      <c r="N360" s="162"/>
      <c r="O360" s="59"/>
      <c r="P360" s="59"/>
      <c r="Q360" s="59"/>
      <c r="R360" s="59"/>
      <c r="S360" s="59"/>
      <c r="T360" s="60"/>
      <c r="U360" s="33"/>
      <c r="V360" s="33"/>
      <c r="W360" s="33"/>
      <c r="X360" s="33"/>
      <c r="Y360" s="33"/>
      <c r="Z360" s="33"/>
      <c r="AA360" s="33"/>
      <c r="AB360" s="33"/>
      <c r="AC360" s="33"/>
      <c r="AD360" s="33"/>
      <c r="AE360" s="33"/>
      <c r="AT360" s="18" t="s">
        <v>149</v>
      </c>
      <c r="AU360" s="18" t="s">
        <v>83</v>
      </c>
    </row>
    <row r="361" spans="1:65" s="2" customFormat="1" ht="11.25">
      <c r="A361" s="33"/>
      <c r="B361" s="34"/>
      <c r="C361" s="33"/>
      <c r="D361" s="163" t="s">
        <v>151</v>
      </c>
      <c r="E361" s="33"/>
      <c r="F361" s="164" t="s">
        <v>537</v>
      </c>
      <c r="G361" s="33"/>
      <c r="H361" s="33"/>
      <c r="I361" s="160"/>
      <c r="J361" s="33"/>
      <c r="K361" s="33"/>
      <c r="L361" s="34"/>
      <c r="M361" s="161"/>
      <c r="N361" s="162"/>
      <c r="O361" s="59"/>
      <c r="P361" s="59"/>
      <c r="Q361" s="59"/>
      <c r="R361" s="59"/>
      <c r="S361" s="59"/>
      <c r="T361" s="60"/>
      <c r="U361" s="33"/>
      <c r="V361" s="33"/>
      <c r="W361" s="33"/>
      <c r="X361" s="33"/>
      <c r="Y361" s="33"/>
      <c r="Z361" s="33"/>
      <c r="AA361" s="33"/>
      <c r="AB361" s="33"/>
      <c r="AC361" s="33"/>
      <c r="AD361" s="33"/>
      <c r="AE361" s="33"/>
      <c r="AT361" s="18" t="s">
        <v>151</v>
      </c>
      <c r="AU361" s="18" t="s">
        <v>83</v>
      </c>
    </row>
    <row r="362" spans="1:65" s="2" customFormat="1" ht="48.75">
      <c r="A362" s="33"/>
      <c r="B362" s="34"/>
      <c r="C362" s="33"/>
      <c r="D362" s="158" t="s">
        <v>153</v>
      </c>
      <c r="E362" s="33"/>
      <c r="F362" s="165" t="s">
        <v>538</v>
      </c>
      <c r="G362" s="33"/>
      <c r="H362" s="33"/>
      <c r="I362" s="160"/>
      <c r="J362" s="33"/>
      <c r="K362" s="33"/>
      <c r="L362" s="34"/>
      <c r="M362" s="161"/>
      <c r="N362" s="162"/>
      <c r="O362" s="59"/>
      <c r="P362" s="59"/>
      <c r="Q362" s="59"/>
      <c r="R362" s="59"/>
      <c r="S362" s="59"/>
      <c r="T362" s="60"/>
      <c r="U362" s="33"/>
      <c r="V362" s="33"/>
      <c r="W362" s="33"/>
      <c r="X362" s="33"/>
      <c r="Y362" s="33"/>
      <c r="Z362" s="33"/>
      <c r="AA362" s="33"/>
      <c r="AB362" s="33"/>
      <c r="AC362" s="33"/>
      <c r="AD362" s="33"/>
      <c r="AE362" s="33"/>
      <c r="AT362" s="18" t="s">
        <v>153</v>
      </c>
      <c r="AU362" s="18" t="s">
        <v>83</v>
      </c>
    </row>
    <row r="363" spans="1:65" s="13" customFormat="1" ht="11.25">
      <c r="B363" s="166"/>
      <c r="D363" s="158" t="s">
        <v>155</v>
      </c>
      <c r="E363" s="167" t="s">
        <v>1</v>
      </c>
      <c r="F363" s="168" t="s">
        <v>1370</v>
      </c>
      <c r="H363" s="169">
        <v>74</v>
      </c>
      <c r="I363" s="170"/>
      <c r="L363" s="166"/>
      <c r="M363" s="171"/>
      <c r="N363" s="172"/>
      <c r="O363" s="172"/>
      <c r="P363" s="172"/>
      <c r="Q363" s="172"/>
      <c r="R363" s="172"/>
      <c r="S363" s="172"/>
      <c r="T363" s="173"/>
      <c r="AT363" s="167" t="s">
        <v>155</v>
      </c>
      <c r="AU363" s="167" t="s">
        <v>83</v>
      </c>
      <c r="AV363" s="13" t="s">
        <v>83</v>
      </c>
      <c r="AW363" s="13" t="s">
        <v>30</v>
      </c>
      <c r="AX363" s="13" t="s">
        <v>81</v>
      </c>
      <c r="AY363" s="167" t="s">
        <v>140</v>
      </c>
    </row>
    <row r="364" spans="1:65" s="12" customFormat="1" ht="22.9" customHeight="1">
      <c r="B364" s="131"/>
      <c r="D364" s="132" t="s">
        <v>72</v>
      </c>
      <c r="E364" s="142" t="s">
        <v>540</v>
      </c>
      <c r="F364" s="142" t="s">
        <v>541</v>
      </c>
      <c r="I364" s="134"/>
      <c r="J364" s="143">
        <f>BK364</f>
        <v>0</v>
      </c>
      <c r="L364" s="131"/>
      <c r="M364" s="136"/>
      <c r="N364" s="137"/>
      <c r="O364" s="137"/>
      <c r="P364" s="138">
        <f>SUM(P365:P398)</f>
        <v>0</v>
      </c>
      <c r="Q364" s="137"/>
      <c r="R364" s="138">
        <f>SUM(R365:R398)</f>
        <v>0</v>
      </c>
      <c r="S364" s="137"/>
      <c r="T364" s="139">
        <f>SUM(T365:T398)</f>
        <v>0</v>
      </c>
      <c r="AR364" s="132" t="s">
        <v>81</v>
      </c>
      <c r="AT364" s="140" t="s">
        <v>72</v>
      </c>
      <c r="AU364" s="140" t="s">
        <v>81</v>
      </c>
      <c r="AY364" s="132" t="s">
        <v>140</v>
      </c>
      <c r="BK364" s="141">
        <f>SUM(BK365:BK398)</f>
        <v>0</v>
      </c>
    </row>
    <row r="365" spans="1:65" s="2" customFormat="1" ht="21.75" customHeight="1">
      <c r="A365" s="33"/>
      <c r="B365" s="144"/>
      <c r="C365" s="145" t="s">
        <v>494</v>
      </c>
      <c r="D365" s="145" t="s">
        <v>142</v>
      </c>
      <c r="E365" s="146" t="s">
        <v>543</v>
      </c>
      <c r="F365" s="147" t="s">
        <v>544</v>
      </c>
      <c r="G365" s="148" t="s">
        <v>545</v>
      </c>
      <c r="H365" s="149">
        <v>1028.2</v>
      </c>
      <c r="I365" s="150"/>
      <c r="J365" s="151">
        <f>ROUND(I365*H365,2)</f>
        <v>0</v>
      </c>
      <c r="K365" s="147" t="s">
        <v>146</v>
      </c>
      <c r="L365" s="34"/>
      <c r="M365" s="152" t="s">
        <v>1</v>
      </c>
      <c r="N365" s="153" t="s">
        <v>38</v>
      </c>
      <c r="O365" s="59"/>
      <c r="P365" s="154">
        <f>O365*H365</f>
        <v>0</v>
      </c>
      <c r="Q365" s="154">
        <v>0</v>
      </c>
      <c r="R365" s="154">
        <f>Q365*H365</f>
        <v>0</v>
      </c>
      <c r="S365" s="154">
        <v>0</v>
      </c>
      <c r="T365" s="155">
        <f>S365*H365</f>
        <v>0</v>
      </c>
      <c r="U365" s="33"/>
      <c r="V365" s="33"/>
      <c r="W365" s="33"/>
      <c r="X365" s="33"/>
      <c r="Y365" s="33"/>
      <c r="Z365" s="33"/>
      <c r="AA365" s="33"/>
      <c r="AB365" s="33"/>
      <c r="AC365" s="33"/>
      <c r="AD365" s="33"/>
      <c r="AE365" s="33"/>
      <c r="AR365" s="156" t="s">
        <v>147</v>
      </c>
      <c r="AT365" s="156" t="s">
        <v>142</v>
      </c>
      <c r="AU365" s="156" t="s">
        <v>83</v>
      </c>
      <c r="AY365" s="18" t="s">
        <v>140</v>
      </c>
      <c r="BE365" s="157">
        <f>IF(N365="základní",J365,0)</f>
        <v>0</v>
      </c>
      <c r="BF365" s="157">
        <f>IF(N365="snížená",J365,0)</f>
        <v>0</v>
      </c>
      <c r="BG365" s="157">
        <f>IF(N365="zákl. přenesená",J365,0)</f>
        <v>0</v>
      </c>
      <c r="BH365" s="157">
        <f>IF(N365="sníž. přenesená",J365,0)</f>
        <v>0</v>
      </c>
      <c r="BI365" s="157">
        <f>IF(N365="nulová",J365,0)</f>
        <v>0</v>
      </c>
      <c r="BJ365" s="18" t="s">
        <v>81</v>
      </c>
      <c r="BK365" s="157">
        <f>ROUND(I365*H365,2)</f>
        <v>0</v>
      </c>
      <c r="BL365" s="18" t="s">
        <v>147</v>
      </c>
      <c r="BM365" s="156" t="s">
        <v>1371</v>
      </c>
    </row>
    <row r="366" spans="1:65" s="2" customFormat="1" ht="19.5">
      <c r="A366" s="33"/>
      <c r="B366" s="34"/>
      <c r="C366" s="33"/>
      <c r="D366" s="158" t="s">
        <v>149</v>
      </c>
      <c r="E366" s="33"/>
      <c r="F366" s="159" t="s">
        <v>547</v>
      </c>
      <c r="G366" s="33"/>
      <c r="H366" s="33"/>
      <c r="I366" s="160"/>
      <c r="J366" s="33"/>
      <c r="K366" s="33"/>
      <c r="L366" s="34"/>
      <c r="M366" s="161"/>
      <c r="N366" s="162"/>
      <c r="O366" s="59"/>
      <c r="P366" s="59"/>
      <c r="Q366" s="59"/>
      <c r="R366" s="59"/>
      <c r="S366" s="59"/>
      <c r="T366" s="60"/>
      <c r="U366" s="33"/>
      <c r="V366" s="33"/>
      <c r="W366" s="33"/>
      <c r="X366" s="33"/>
      <c r="Y366" s="33"/>
      <c r="Z366" s="33"/>
      <c r="AA366" s="33"/>
      <c r="AB366" s="33"/>
      <c r="AC366" s="33"/>
      <c r="AD366" s="33"/>
      <c r="AE366" s="33"/>
      <c r="AT366" s="18" t="s">
        <v>149</v>
      </c>
      <c r="AU366" s="18" t="s">
        <v>83</v>
      </c>
    </row>
    <row r="367" spans="1:65" s="2" customFormat="1" ht="11.25">
      <c r="A367" s="33"/>
      <c r="B367" s="34"/>
      <c r="C367" s="33"/>
      <c r="D367" s="163" t="s">
        <v>151</v>
      </c>
      <c r="E367" s="33"/>
      <c r="F367" s="164" t="s">
        <v>548</v>
      </c>
      <c r="G367" s="33"/>
      <c r="H367" s="33"/>
      <c r="I367" s="160"/>
      <c r="J367" s="33"/>
      <c r="K367" s="33"/>
      <c r="L367" s="34"/>
      <c r="M367" s="161"/>
      <c r="N367" s="162"/>
      <c r="O367" s="59"/>
      <c r="P367" s="59"/>
      <c r="Q367" s="59"/>
      <c r="R367" s="59"/>
      <c r="S367" s="59"/>
      <c r="T367" s="60"/>
      <c r="U367" s="33"/>
      <c r="V367" s="33"/>
      <c r="W367" s="33"/>
      <c r="X367" s="33"/>
      <c r="Y367" s="33"/>
      <c r="Z367" s="33"/>
      <c r="AA367" s="33"/>
      <c r="AB367" s="33"/>
      <c r="AC367" s="33"/>
      <c r="AD367" s="33"/>
      <c r="AE367" s="33"/>
      <c r="AT367" s="18" t="s">
        <v>151</v>
      </c>
      <c r="AU367" s="18" t="s">
        <v>83</v>
      </c>
    </row>
    <row r="368" spans="1:65" s="13" customFormat="1" ht="11.25">
      <c r="B368" s="166"/>
      <c r="D368" s="158" t="s">
        <v>155</v>
      </c>
      <c r="E368" s="167" t="s">
        <v>1</v>
      </c>
      <c r="F368" s="168" t="s">
        <v>1372</v>
      </c>
      <c r="H368" s="169">
        <v>554.4</v>
      </c>
      <c r="I368" s="170"/>
      <c r="L368" s="166"/>
      <c r="M368" s="171"/>
      <c r="N368" s="172"/>
      <c r="O368" s="172"/>
      <c r="P368" s="172"/>
      <c r="Q368" s="172"/>
      <c r="R368" s="172"/>
      <c r="S368" s="172"/>
      <c r="T368" s="173"/>
      <c r="AT368" s="167" t="s">
        <v>155</v>
      </c>
      <c r="AU368" s="167" t="s">
        <v>83</v>
      </c>
      <c r="AV368" s="13" t="s">
        <v>83</v>
      </c>
      <c r="AW368" s="13" t="s">
        <v>30</v>
      </c>
      <c r="AX368" s="13" t="s">
        <v>73</v>
      </c>
      <c r="AY368" s="167" t="s">
        <v>140</v>
      </c>
    </row>
    <row r="369" spans="1:65" s="13" customFormat="1" ht="11.25">
      <c r="B369" s="166"/>
      <c r="D369" s="158" t="s">
        <v>155</v>
      </c>
      <c r="E369" s="167" t="s">
        <v>1</v>
      </c>
      <c r="F369" s="168" t="s">
        <v>1373</v>
      </c>
      <c r="H369" s="169">
        <v>473.8</v>
      </c>
      <c r="I369" s="170"/>
      <c r="L369" s="166"/>
      <c r="M369" s="171"/>
      <c r="N369" s="172"/>
      <c r="O369" s="172"/>
      <c r="P369" s="172"/>
      <c r="Q369" s="172"/>
      <c r="R369" s="172"/>
      <c r="S369" s="172"/>
      <c r="T369" s="173"/>
      <c r="AT369" s="167" t="s">
        <v>155</v>
      </c>
      <c r="AU369" s="167" t="s">
        <v>83</v>
      </c>
      <c r="AV369" s="13" t="s">
        <v>83</v>
      </c>
      <c r="AW369" s="13" t="s">
        <v>30</v>
      </c>
      <c r="AX369" s="13" t="s">
        <v>73</v>
      </c>
      <c r="AY369" s="167" t="s">
        <v>140</v>
      </c>
    </row>
    <row r="370" spans="1:65" s="14" customFormat="1" ht="11.25">
      <c r="B370" s="174"/>
      <c r="D370" s="158" t="s">
        <v>155</v>
      </c>
      <c r="E370" s="175" t="s">
        <v>1</v>
      </c>
      <c r="F370" s="176" t="s">
        <v>157</v>
      </c>
      <c r="H370" s="177">
        <v>1028.2</v>
      </c>
      <c r="I370" s="178"/>
      <c r="L370" s="174"/>
      <c r="M370" s="179"/>
      <c r="N370" s="180"/>
      <c r="O370" s="180"/>
      <c r="P370" s="180"/>
      <c r="Q370" s="180"/>
      <c r="R370" s="180"/>
      <c r="S370" s="180"/>
      <c r="T370" s="181"/>
      <c r="AT370" s="175" t="s">
        <v>155</v>
      </c>
      <c r="AU370" s="175" t="s">
        <v>83</v>
      </c>
      <c r="AV370" s="14" t="s">
        <v>147</v>
      </c>
      <c r="AW370" s="14" t="s">
        <v>30</v>
      </c>
      <c r="AX370" s="14" t="s">
        <v>81</v>
      </c>
      <c r="AY370" s="175" t="s">
        <v>140</v>
      </c>
    </row>
    <row r="371" spans="1:65" s="2" customFormat="1" ht="24.2" customHeight="1">
      <c r="A371" s="33"/>
      <c r="B371" s="144"/>
      <c r="C371" s="145" t="s">
        <v>502</v>
      </c>
      <c r="D371" s="145" t="s">
        <v>142</v>
      </c>
      <c r="E371" s="146" t="s">
        <v>552</v>
      </c>
      <c r="F371" s="147" t="s">
        <v>553</v>
      </c>
      <c r="G371" s="148" t="s">
        <v>545</v>
      </c>
      <c r="H371" s="149">
        <v>19535.8</v>
      </c>
      <c r="I371" s="150"/>
      <c r="J371" s="151">
        <f>ROUND(I371*H371,2)</f>
        <v>0</v>
      </c>
      <c r="K371" s="147" t="s">
        <v>146</v>
      </c>
      <c r="L371" s="34"/>
      <c r="M371" s="152" t="s">
        <v>1</v>
      </c>
      <c r="N371" s="153" t="s">
        <v>38</v>
      </c>
      <c r="O371" s="59"/>
      <c r="P371" s="154">
        <f>O371*H371</f>
        <v>0</v>
      </c>
      <c r="Q371" s="154">
        <v>0</v>
      </c>
      <c r="R371" s="154">
        <f>Q371*H371</f>
        <v>0</v>
      </c>
      <c r="S371" s="154">
        <v>0</v>
      </c>
      <c r="T371" s="155">
        <f>S371*H371</f>
        <v>0</v>
      </c>
      <c r="U371" s="33"/>
      <c r="V371" s="33"/>
      <c r="W371" s="33"/>
      <c r="X371" s="33"/>
      <c r="Y371" s="33"/>
      <c r="Z371" s="33"/>
      <c r="AA371" s="33"/>
      <c r="AB371" s="33"/>
      <c r="AC371" s="33"/>
      <c r="AD371" s="33"/>
      <c r="AE371" s="33"/>
      <c r="AR371" s="156" t="s">
        <v>147</v>
      </c>
      <c r="AT371" s="156" t="s">
        <v>142</v>
      </c>
      <c r="AU371" s="156" t="s">
        <v>83</v>
      </c>
      <c r="AY371" s="18" t="s">
        <v>140</v>
      </c>
      <c r="BE371" s="157">
        <f>IF(N371="základní",J371,0)</f>
        <v>0</v>
      </c>
      <c r="BF371" s="157">
        <f>IF(N371="snížená",J371,0)</f>
        <v>0</v>
      </c>
      <c r="BG371" s="157">
        <f>IF(N371="zákl. přenesená",J371,0)</f>
        <v>0</v>
      </c>
      <c r="BH371" s="157">
        <f>IF(N371="sníž. přenesená",J371,0)</f>
        <v>0</v>
      </c>
      <c r="BI371" s="157">
        <f>IF(N371="nulová",J371,0)</f>
        <v>0</v>
      </c>
      <c r="BJ371" s="18" t="s">
        <v>81</v>
      </c>
      <c r="BK371" s="157">
        <f>ROUND(I371*H371,2)</f>
        <v>0</v>
      </c>
      <c r="BL371" s="18" t="s">
        <v>147</v>
      </c>
      <c r="BM371" s="156" t="s">
        <v>1374</v>
      </c>
    </row>
    <row r="372" spans="1:65" s="2" customFormat="1" ht="29.25">
      <c r="A372" s="33"/>
      <c r="B372" s="34"/>
      <c r="C372" s="33"/>
      <c r="D372" s="158" t="s">
        <v>149</v>
      </c>
      <c r="E372" s="33"/>
      <c r="F372" s="159" t="s">
        <v>555</v>
      </c>
      <c r="G372" s="33"/>
      <c r="H372" s="33"/>
      <c r="I372" s="160"/>
      <c r="J372" s="33"/>
      <c r="K372" s="33"/>
      <c r="L372" s="34"/>
      <c r="M372" s="161"/>
      <c r="N372" s="162"/>
      <c r="O372" s="59"/>
      <c r="P372" s="59"/>
      <c r="Q372" s="59"/>
      <c r="R372" s="59"/>
      <c r="S372" s="59"/>
      <c r="T372" s="60"/>
      <c r="U372" s="33"/>
      <c r="V372" s="33"/>
      <c r="W372" s="33"/>
      <c r="X372" s="33"/>
      <c r="Y372" s="33"/>
      <c r="Z372" s="33"/>
      <c r="AA372" s="33"/>
      <c r="AB372" s="33"/>
      <c r="AC372" s="33"/>
      <c r="AD372" s="33"/>
      <c r="AE372" s="33"/>
      <c r="AT372" s="18" t="s">
        <v>149</v>
      </c>
      <c r="AU372" s="18" t="s">
        <v>83</v>
      </c>
    </row>
    <row r="373" spans="1:65" s="2" customFormat="1" ht="11.25">
      <c r="A373" s="33"/>
      <c r="B373" s="34"/>
      <c r="C373" s="33"/>
      <c r="D373" s="163" t="s">
        <v>151</v>
      </c>
      <c r="E373" s="33"/>
      <c r="F373" s="164" t="s">
        <v>556</v>
      </c>
      <c r="G373" s="33"/>
      <c r="H373" s="33"/>
      <c r="I373" s="160"/>
      <c r="J373" s="33"/>
      <c r="K373" s="33"/>
      <c r="L373" s="34"/>
      <c r="M373" s="161"/>
      <c r="N373" s="162"/>
      <c r="O373" s="59"/>
      <c r="P373" s="59"/>
      <c r="Q373" s="59"/>
      <c r="R373" s="59"/>
      <c r="S373" s="59"/>
      <c r="T373" s="60"/>
      <c r="U373" s="33"/>
      <c r="V373" s="33"/>
      <c r="W373" s="33"/>
      <c r="X373" s="33"/>
      <c r="Y373" s="33"/>
      <c r="Z373" s="33"/>
      <c r="AA373" s="33"/>
      <c r="AB373" s="33"/>
      <c r="AC373" s="33"/>
      <c r="AD373" s="33"/>
      <c r="AE373" s="33"/>
      <c r="AT373" s="18" t="s">
        <v>151</v>
      </c>
      <c r="AU373" s="18" t="s">
        <v>83</v>
      </c>
    </row>
    <row r="374" spans="1:65" s="13" customFormat="1" ht="11.25">
      <c r="B374" s="166"/>
      <c r="D374" s="158" t="s">
        <v>155</v>
      </c>
      <c r="E374" s="167" t="s">
        <v>1</v>
      </c>
      <c r="F374" s="168" t="s">
        <v>1375</v>
      </c>
      <c r="H374" s="169">
        <v>19535.8</v>
      </c>
      <c r="I374" s="170"/>
      <c r="L374" s="166"/>
      <c r="M374" s="171"/>
      <c r="N374" s="172"/>
      <c r="O374" s="172"/>
      <c r="P374" s="172"/>
      <c r="Q374" s="172"/>
      <c r="R374" s="172"/>
      <c r="S374" s="172"/>
      <c r="T374" s="173"/>
      <c r="AT374" s="167" t="s">
        <v>155</v>
      </c>
      <c r="AU374" s="167" t="s">
        <v>83</v>
      </c>
      <c r="AV374" s="13" t="s">
        <v>83</v>
      </c>
      <c r="AW374" s="13" t="s">
        <v>30</v>
      </c>
      <c r="AX374" s="13" t="s">
        <v>81</v>
      </c>
      <c r="AY374" s="167" t="s">
        <v>140</v>
      </c>
    </row>
    <row r="375" spans="1:65" s="2" customFormat="1" ht="21.75" customHeight="1">
      <c r="A375" s="33"/>
      <c r="B375" s="144"/>
      <c r="C375" s="145" t="s">
        <v>532</v>
      </c>
      <c r="D375" s="145" t="s">
        <v>142</v>
      </c>
      <c r="E375" s="146" t="s">
        <v>559</v>
      </c>
      <c r="F375" s="147" t="s">
        <v>560</v>
      </c>
      <c r="G375" s="148" t="s">
        <v>545</v>
      </c>
      <c r="H375" s="149">
        <v>261.25</v>
      </c>
      <c r="I375" s="150"/>
      <c r="J375" s="151">
        <f>ROUND(I375*H375,2)</f>
        <v>0</v>
      </c>
      <c r="K375" s="147" t="s">
        <v>146</v>
      </c>
      <c r="L375" s="34"/>
      <c r="M375" s="152" t="s">
        <v>1</v>
      </c>
      <c r="N375" s="153" t="s">
        <v>38</v>
      </c>
      <c r="O375" s="59"/>
      <c r="P375" s="154">
        <f>O375*H375</f>
        <v>0</v>
      </c>
      <c r="Q375" s="154">
        <v>0</v>
      </c>
      <c r="R375" s="154">
        <f>Q375*H375</f>
        <v>0</v>
      </c>
      <c r="S375" s="154">
        <v>0</v>
      </c>
      <c r="T375" s="155">
        <f>S375*H375</f>
        <v>0</v>
      </c>
      <c r="U375" s="33"/>
      <c r="V375" s="33"/>
      <c r="W375" s="33"/>
      <c r="X375" s="33"/>
      <c r="Y375" s="33"/>
      <c r="Z375" s="33"/>
      <c r="AA375" s="33"/>
      <c r="AB375" s="33"/>
      <c r="AC375" s="33"/>
      <c r="AD375" s="33"/>
      <c r="AE375" s="33"/>
      <c r="AR375" s="156" t="s">
        <v>147</v>
      </c>
      <c r="AT375" s="156" t="s">
        <v>142</v>
      </c>
      <c r="AU375" s="156" t="s">
        <v>83</v>
      </c>
      <c r="AY375" s="18" t="s">
        <v>140</v>
      </c>
      <c r="BE375" s="157">
        <f>IF(N375="základní",J375,0)</f>
        <v>0</v>
      </c>
      <c r="BF375" s="157">
        <f>IF(N375="snížená",J375,0)</f>
        <v>0</v>
      </c>
      <c r="BG375" s="157">
        <f>IF(N375="zákl. přenesená",J375,0)</f>
        <v>0</v>
      </c>
      <c r="BH375" s="157">
        <f>IF(N375="sníž. přenesená",J375,0)</f>
        <v>0</v>
      </c>
      <c r="BI375" s="157">
        <f>IF(N375="nulová",J375,0)</f>
        <v>0</v>
      </c>
      <c r="BJ375" s="18" t="s">
        <v>81</v>
      </c>
      <c r="BK375" s="157">
        <f>ROUND(I375*H375,2)</f>
        <v>0</v>
      </c>
      <c r="BL375" s="18" t="s">
        <v>147</v>
      </c>
      <c r="BM375" s="156" t="s">
        <v>1376</v>
      </c>
    </row>
    <row r="376" spans="1:65" s="2" customFormat="1" ht="19.5">
      <c r="A376" s="33"/>
      <c r="B376" s="34"/>
      <c r="C376" s="33"/>
      <c r="D376" s="158" t="s">
        <v>149</v>
      </c>
      <c r="E376" s="33"/>
      <c r="F376" s="159" t="s">
        <v>562</v>
      </c>
      <c r="G376" s="33"/>
      <c r="H376" s="33"/>
      <c r="I376" s="160"/>
      <c r="J376" s="33"/>
      <c r="K376" s="33"/>
      <c r="L376" s="34"/>
      <c r="M376" s="161"/>
      <c r="N376" s="162"/>
      <c r="O376" s="59"/>
      <c r="P376" s="59"/>
      <c r="Q376" s="59"/>
      <c r="R376" s="59"/>
      <c r="S376" s="59"/>
      <c r="T376" s="60"/>
      <c r="U376" s="33"/>
      <c r="V376" s="33"/>
      <c r="W376" s="33"/>
      <c r="X376" s="33"/>
      <c r="Y376" s="33"/>
      <c r="Z376" s="33"/>
      <c r="AA376" s="33"/>
      <c r="AB376" s="33"/>
      <c r="AC376" s="33"/>
      <c r="AD376" s="33"/>
      <c r="AE376" s="33"/>
      <c r="AT376" s="18" t="s">
        <v>149</v>
      </c>
      <c r="AU376" s="18" t="s">
        <v>83</v>
      </c>
    </row>
    <row r="377" spans="1:65" s="2" customFormat="1" ht="11.25">
      <c r="A377" s="33"/>
      <c r="B377" s="34"/>
      <c r="C377" s="33"/>
      <c r="D377" s="163" t="s">
        <v>151</v>
      </c>
      <c r="E377" s="33"/>
      <c r="F377" s="164" t="s">
        <v>563</v>
      </c>
      <c r="G377" s="33"/>
      <c r="H377" s="33"/>
      <c r="I377" s="160"/>
      <c r="J377" s="33"/>
      <c r="K377" s="33"/>
      <c r="L377" s="34"/>
      <c r="M377" s="161"/>
      <c r="N377" s="162"/>
      <c r="O377" s="59"/>
      <c r="P377" s="59"/>
      <c r="Q377" s="59"/>
      <c r="R377" s="59"/>
      <c r="S377" s="59"/>
      <c r="T377" s="60"/>
      <c r="U377" s="33"/>
      <c r="V377" s="33"/>
      <c r="W377" s="33"/>
      <c r="X377" s="33"/>
      <c r="Y377" s="33"/>
      <c r="Z377" s="33"/>
      <c r="AA377" s="33"/>
      <c r="AB377" s="33"/>
      <c r="AC377" s="33"/>
      <c r="AD377" s="33"/>
      <c r="AE377" s="33"/>
      <c r="AT377" s="18" t="s">
        <v>151</v>
      </c>
      <c r="AU377" s="18" t="s">
        <v>83</v>
      </c>
    </row>
    <row r="378" spans="1:65" s="13" customFormat="1" ht="11.25">
      <c r="B378" s="166"/>
      <c r="D378" s="158" t="s">
        <v>155</v>
      </c>
      <c r="E378" s="167" t="s">
        <v>1</v>
      </c>
      <c r="F378" s="168" t="s">
        <v>1377</v>
      </c>
      <c r="H378" s="169">
        <v>109.65</v>
      </c>
      <c r="I378" s="170"/>
      <c r="L378" s="166"/>
      <c r="M378" s="171"/>
      <c r="N378" s="172"/>
      <c r="O378" s="172"/>
      <c r="P378" s="172"/>
      <c r="Q378" s="172"/>
      <c r="R378" s="172"/>
      <c r="S378" s="172"/>
      <c r="T378" s="173"/>
      <c r="AT378" s="167" t="s">
        <v>155</v>
      </c>
      <c r="AU378" s="167" t="s">
        <v>83</v>
      </c>
      <c r="AV378" s="13" t="s">
        <v>83</v>
      </c>
      <c r="AW378" s="13" t="s">
        <v>30</v>
      </c>
      <c r="AX378" s="13" t="s">
        <v>73</v>
      </c>
      <c r="AY378" s="167" t="s">
        <v>140</v>
      </c>
    </row>
    <row r="379" spans="1:65" s="13" customFormat="1" ht="11.25">
      <c r="B379" s="166"/>
      <c r="D379" s="158" t="s">
        <v>155</v>
      </c>
      <c r="E379" s="167" t="s">
        <v>1</v>
      </c>
      <c r="F379" s="168" t="s">
        <v>1378</v>
      </c>
      <c r="H379" s="169">
        <v>0.1</v>
      </c>
      <c r="I379" s="170"/>
      <c r="L379" s="166"/>
      <c r="M379" s="171"/>
      <c r="N379" s="172"/>
      <c r="O379" s="172"/>
      <c r="P379" s="172"/>
      <c r="Q379" s="172"/>
      <c r="R379" s="172"/>
      <c r="S379" s="172"/>
      <c r="T379" s="173"/>
      <c r="AT379" s="167" t="s">
        <v>155</v>
      </c>
      <c r="AU379" s="167" t="s">
        <v>83</v>
      </c>
      <c r="AV379" s="13" t="s">
        <v>83</v>
      </c>
      <c r="AW379" s="13" t="s">
        <v>30</v>
      </c>
      <c r="AX379" s="13" t="s">
        <v>73</v>
      </c>
      <c r="AY379" s="167" t="s">
        <v>140</v>
      </c>
    </row>
    <row r="380" spans="1:65" s="13" customFormat="1" ht="11.25">
      <c r="B380" s="166"/>
      <c r="D380" s="158" t="s">
        <v>155</v>
      </c>
      <c r="E380" s="167" t="s">
        <v>1</v>
      </c>
      <c r="F380" s="168" t="s">
        <v>1379</v>
      </c>
      <c r="H380" s="169">
        <v>3.9</v>
      </c>
      <c r="I380" s="170"/>
      <c r="L380" s="166"/>
      <c r="M380" s="171"/>
      <c r="N380" s="172"/>
      <c r="O380" s="172"/>
      <c r="P380" s="172"/>
      <c r="Q380" s="172"/>
      <c r="R380" s="172"/>
      <c r="S380" s="172"/>
      <c r="T380" s="173"/>
      <c r="AT380" s="167" t="s">
        <v>155</v>
      </c>
      <c r="AU380" s="167" t="s">
        <v>83</v>
      </c>
      <c r="AV380" s="13" t="s">
        <v>83</v>
      </c>
      <c r="AW380" s="13" t="s">
        <v>30</v>
      </c>
      <c r="AX380" s="13" t="s">
        <v>73</v>
      </c>
      <c r="AY380" s="167" t="s">
        <v>140</v>
      </c>
    </row>
    <row r="381" spans="1:65" s="13" customFormat="1" ht="11.25">
      <c r="B381" s="166"/>
      <c r="D381" s="158" t="s">
        <v>155</v>
      </c>
      <c r="E381" s="167" t="s">
        <v>1</v>
      </c>
      <c r="F381" s="168" t="s">
        <v>1380</v>
      </c>
      <c r="H381" s="169">
        <v>147.6</v>
      </c>
      <c r="I381" s="170"/>
      <c r="L381" s="166"/>
      <c r="M381" s="171"/>
      <c r="N381" s="172"/>
      <c r="O381" s="172"/>
      <c r="P381" s="172"/>
      <c r="Q381" s="172"/>
      <c r="R381" s="172"/>
      <c r="S381" s="172"/>
      <c r="T381" s="173"/>
      <c r="AT381" s="167" t="s">
        <v>155</v>
      </c>
      <c r="AU381" s="167" t="s">
        <v>83</v>
      </c>
      <c r="AV381" s="13" t="s">
        <v>83</v>
      </c>
      <c r="AW381" s="13" t="s">
        <v>30</v>
      </c>
      <c r="AX381" s="13" t="s">
        <v>73</v>
      </c>
      <c r="AY381" s="167" t="s">
        <v>140</v>
      </c>
    </row>
    <row r="382" spans="1:65" s="14" customFormat="1" ht="11.25">
      <c r="B382" s="174"/>
      <c r="D382" s="158" t="s">
        <v>155</v>
      </c>
      <c r="E382" s="175" t="s">
        <v>1</v>
      </c>
      <c r="F382" s="176" t="s">
        <v>157</v>
      </c>
      <c r="H382" s="177">
        <v>261.25</v>
      </c>
      <c r="I382" s="178"/>
      <c r="L382" s="174"/>
      <c r="M382" s="179"/>
      <c r="N382" s="180"/>
      <c r="O382" s="180"/>
      <c r="P382" s="180"/>
      <c r="Q382" s="180"/>
      <c r="R382" s="180"/>
      <c r="S382" s="180"/>
      <c r="T382" s="181"/>
      <c r="AT382" s="175" t="s">
        <v>155</v>
      </c>
      <c r="AU382" s="175" t="s">
        <v>83</v>
      </c>
      <c r="AV382" s="14" t="s">
        <v>147</v>
      </c>
      <c r="AW382" s="14" t="s">
        <v>30</v>
      </c>
      <c r="AX382" s="14" t="s">
        <v>81</v>
      </c>
      <c r="AY382" s="175" t="s">
        <v>140</v>
      </c>
    </row>
    <row r="383" spans="1:65" s="2" customFormat="1" ht="24.2" customHeight="1">
      <c r="A383" s="33"/>
      <c r="B383" s="144"/>
      <c r="C383" s="145" t="s">
        <v>165</v>
      </c>
      <c r="D383" s="145" t="s">
        <v>142</v>
      </c>
      <c r="E383" s="146" t="s">
        <v>569</v>
      </c>
      <c r="F383" s="147" t="s">
        <v>570</v>
      </c>
      <c r="G383" s="148" t="s">
        <v>545</v>
      </c>
      <c r="H383" s="149">
        <v>4969.45</v>
      </c>
      <c r="I383" s="150"/>
      <c r="J383" s="151">
        <f>ROUND(I383*H383,2)</f>
        <v>0</v>
      </c>
      <c r="K383" s="147" t="s">
        <v>146</v>
      </c>
      <c r="L383" s="34"/>
      <c r="M383" s="152" t="s">
        <v>1</v>
      </c>
      <c r="N383" s="153" t="s">
        <v>38</v>
      </c>
      <c r="O383" s="59"/>
      <c r="P383" s="154">
        <f>O383*H383</f>
        <v>0</v>
      </c>
      <c r="Q383" s="154">
        <v>0</v>
      </c>
      <c r="R383" s="154">
        <f>Q383*H383</f>
        <v>0</v>
      </c>
      <c r="S383" s="154">
        <v>0</v>
      </c>
      <c r="T383" s="155">
        <f>S383*H383</f>
        <v>0</v>
      </c>
      <c r="U383" s="33"/>
      <c r="V383" s="33"/>
      <c r="W383" s="33"/>
      <c r="X383" s="33"/>
      <c r="Y383" s="33"/>
      <c r="Z383" s="33"/>
      <c r="AA383" s="33"/>
      <c r="AB383" s="33"/>
      <c r="AC383" s="33"/>
      <c r="AD383" s="33"/>
      <c r="AE383" s="33"/>
      <c r="AR383" s="156" t="s">
        <v>147</v>
      </c>
      <c r="AT383" s="156" t="s">
        <v>142</v>
      </c>
      <c r="AU383" s="156" t="s">
        <v>83</v>
      </c>
      <c r="AY383" s="18" t="s">
        <v>140</v>
      </c>
      <c r="BE383" s="157">
        <f>IF(N383="základní",J383,0)</f>
        <v>0</v>
      </c>
      <c r="BF383" s="157">
        <f>IF(N383="snížená",J383,0)</f>
        <v>0</v>
      </c>
      <c r="BG383" s="157">
        <f>IF(N383="zákl. přenesená",J383,0)</f>
        <v>0</v>
      </c>
      <c r="BH383" s="157">
        <f>IF(N383="sníž. přenesená",J383,0)</f>
        <v>0</v>
      </c>
      <c r="BI383" s="157">
        <f>IF(N383="nulová",J383,0)</f>
        <v>0</v>
      </c>
      <c r="BJ383" s="18" t="s">
        <v>81</v>
      </c>
      <c r="BK383" s="157">
        <f>ROUND(I383*H383,2)</f>
        <v>0</v>
      </c>
      <c r="BL383" s="18" t="s">
        <v>147</v>
      </c>
      <c r="BM383" s="156" t="s">
        <v>1381</v>
      </c>
    </row>
    <row r="384" spans="1:65" s="2" customFormat="1" ht="29.25">
      <c r="A384" s="33"/>
      <c r="B384" s="34"/>
      <c r="C384" s="33"/>
      <c r="D384" s="158" t="s">
        <v>149</v>
      </c>
      <c r="E384" s="33"/>
      <c r="F384" s="159" t="s">
        <v>555</v>
      </c>
      <c r="G384" s="33"/>
      <c r="H384" s="33"/>
      <c r="I384" s="160"/>
      <c r="J384" s="33"/>
      <c r="K384" s="33"/>
      <c r="L384" s="34"/>
      <c r="M384" s="161"/>
      <c r="N384" s="162"/>
      <c r="O384" s="59"/>
      <c r="P384" s="59"/>
      <c r="Q384" s="59"/>
      <c r="R384" s="59"/>
      <c r="S384" s="59"/>
      <c r="T384" s="60"/>
      <c r="U384" s="33"/>
      <c r="V384" s="33"/>
      <c r="W384" s="33"/>
      <c r="X384" s="33"/>
      <c r="Y384" s="33"/>
      <c r="Z384" s="33"/>
      <c r="AA384" s="33"/>
      <c r="AB384" s="33"/>
      <c r="AC384" s="33"/>
      <c r="AD384" s="33"/>
      <c r="AE384" s="33"/>
      <c r="AT384" s="18" t="s">
        <v>149</v>
      </c>
      <c r="AU384" s="18" t="s">
        <v>83</v>
      </c>
    </row>
    <row r="385" spans="1:65" s="2" customFormat="1" ht="11.25">
      <c r="A385" s="33"/>
      <c r="B385" s="34"/>
      <c r="C385" s="33"/>
      <c r="D385" s="163" t="s">
        <v>151</v>
      </c>
      <c r="E385" s="33"/>
      <c r="F385" s="164" t="s">
        <v>572</v>
      </c>
      <c r="G385" s="33"/>
      <c r="H385" s="33"/>
      <c r="I385" s="160"/>
      <c r="J385" s="33"/>
      <c r="K385" s="33"/>
      <c r="L385" s="34"/>
      <c r="M385" s="161"/>
      <c r="N385" s="162"/>
      <c r="O385" s="59"/>
      <c r="P385" s="59"/>
      <c r="Q385" s="59"/>
      <c r="R385" s="59"/>
      <c r="S385" s="59"/>
      <c r="T385" s="60"/>
      <c r="U385" s="33"/>
      <c r="V385" s="33"/>
      <c r="W385" s="33"/>
      <c r="X385" s="33"/>
      <c r="Y385" s="33"/>
      <c r="Z385" s="33"/>
      <c r="AA385" s="33"/>
      <c r="AB385" s="33"/>
      <c r="AC385" s="33"/>
      <c r="AD385" s="33"/>
      <c r="AE385" s="33"/>
      <c r="AT385" s="18" t="s">
        <v>151</v>
      </c>
      <c r="AU385" s="18" t="s">
        <v>83</v>
      </c>
    </row>
    <row r="386" spans="1:65" s="13" customFormat="1" ht="11.25">
      <c r="B386" s="166"/>
      <c r="D386" s="158" t="s">
        <v>155</v>
      </c>
      <c r="E386" s="167" t="s">
        <v>1</v>
      </c>
      <c r="F386" s="168" t="s">
        <v>1382</v>
      </c>
      <c r="H386" s="169">
        <v>4969.45</v>
      </c>
      <c r="I386" s="170"/>
      <c r="L386" s="166"/>
      <c r="M386" s="171"/>
      <c r="N386" s="172"/>
      <c r="O386" s="172"/>
      <c r="P386" s="172"/>
      <c r="Q386" s="172"/>
      <c r="R386" s="172"/>
      <c r="S386" s="172"/>
      <c r="T386" s="173"/>
      <c r="AT386" s="167" t="s">
        <v>155</v>
      </c>
      <c r="AU386" s="167" t="s">
        <v>83</v>
      </c>
      <c r="AV386" s="13" t="s">
        <v>83</v>
      </c>
      <c r="AW386" s="13" t="s">
        <v>30</v>
      </c>
      <c r="AX386" s="13" t="s">
        <v>81</v>
      </c>
      <c r="AY386" s="167" t="s">
        <v>140</v>
      </c>
    </row>
    <row r="387" spans="1:65" s="2" customFormat="1" ht="37.9" customHeight="1">
      <c r="A387" s="33"/>
      <c r="B387" s="144"/>
      <c r="C387" s="145" t="s">
        <v>340</v>
      </c>
      <c r="D387" s="145" t="s">
        <v>142</v>
      </c>
      <c r="E387" s="146" t="s">
        <v>575</v>
      </c>
      <c r="F387" s="147" t="s">
        <v>576</v>
      </c>
      <c r="G387" s="148" t="s">
        <v>545</v>
      </c>
      <c r="H387" s="149">
        <v>257.25</v>
      </c>
      <c r="I387" s="150"/>
      <c r="J387" s="151">
        <f>ROUND(I387*H387,2)</f>
        <v>0</v>
      </c>
      <c r="K387" s="147" t="s">
        <v>146</v>
      </c>
      <c r="L387" s="34"/>
      <c r="M387" s="152" t="s">
        <v>1</v>
      </c>
      <c r="N387" s="153" t="s">
        <v>38</v>
      </c>
      <c r="O387" s="59"/>
      <c r="P387" s="154">
        <f>O387*H387</f>
        <v>0</v>
      </c>
      <c r="Q387" s="154">
        <v>0</v>
      </c>
      <c r="R387" s="154">
        <f>Q387*H387</f>
        <v>0</v>
      </c>
      <c r="S387" s="154">
        <v>0</v>
      </c>
      <c r="T387" s="155">
        <f>S387*H387</f>
        <v>0</v>
      </c>
      <c r="U387" s="33"/>
      <c r="V387" s="33"/>
      <c r="W387" s="33"/>
      <c r="X387" s="33"/>
      <c r="Y387" s="33"/>
      <c r="Z387" s="33"/>
      <c r="AA387" s="33"/>
      <c r="AB387" s="33"/>
      <c r="AC387" s="33"/>
      <c r="AD387" s="33"/>
      <c r="AE387" s="33"/>
      <c r="AR387" s="156" t="s">
        <v>147</v>
      </c>
      <c r="AT387" s="156" t="s">
        <v>142</v>
      </c>
      <c r="AU387" s="156" t="s">
        <v>83</v>
      </c>
      <c r="AY387" s="18" t="s">
        <v>140</v>
      </c>
      <c r="BE387" s="157">
        <f>IF(N387="základní",J387,0)</f>
        <v>0</v>
      </c>
      <c r="BF387" s="157">
        <f>IF(N387="snížená",J387,0)</f>
        <v>0</v>
      </c>
      <c r="BG387" s="157">
        <f>IF(N387="zákl. přenesená",J387,0)</f>
        <v>0</v>
      </c>
      <c r="BH387" s="157">
        <f>IF(N387="sníž. přenesená",J387,0)</f>
        <v>0</v>
      </c>
      <c r="BI387" s="157">
        <f>IF(N387="nulová",J387,0)</f>
        <v>0</v>
      </c>
      <c r="BJ387" s="18" t="s">
        <v>81</v>
      </c>
      <c r="BK387" s="157">
        <f>ROUND(I387*H387,2)</f>
        <v>0</v>
      </c>
      <c r="BL387" s="18" t="s">
        <v>147</v>
      </c>
      <c r="BM387" s="156" t="s">
        <v>1383</v>
      </c>
    </row>
    <row r="388" spans="1:65" s="2" customFormat="1" ht="29.25">
      <c r="A388" s="33"/>
      <c r="B388" s="34"/>
      <c r="C388" s="33"/>
      <c r="D388" s="158" t="s">
        <v>149</v>
      </c>
      <c r="E388" s="33"/>
      <c r="F388" s="159" t="s">
        <v>578</v>
      </c>
      <c r="G388" s="33"/>
      <c r="H388" s="33"/>
      <c r="I388" s="160"/>
      <c r="J388" s="33"/>
      <c r="K388" s="33"/>
      <c r="L388" s="34"/>
      <c r="M388" s="161"/>
      <c r="N388" s="162"/>
      <c r="O388" s="59"/>
      <c r="P388" s="59"/>
      <c r="Q388" s="59"/>
      <c r="R388" s="59"/>
      <c r="S388" s="59"/>
      <c r="T388" s="60"/>
      <c r="U388" s="33"/>
      <c r="V388" s="33"/>
      <c r="W388" s="33"/>
      <c r="X388" s="33"/>
      <c r="Y388" s="33"/>
      <c r="Z388" s="33"/>
      <c r="AA388" s="33"/>
      <c r="AB388" s="33"/>
      <c r="AC388" s="33"/>
      <c r="AD388" s="33"/>
      <c r="AE388" s="33"/>
      <c r="AT388" s="18" t="s">
        <v>149</v>
      </c>
      <c r="AU388" s="18" t="s">
        <v>83</v>
      </c>
    </row>
    <row r="389" spans="1:65" s="2" customFormat="1" ht="11.25">
      <c r="A389" s="33"/>
      <c r="B389" s="34"/>
      <c r="C389" s="33"/>
      <c r="D389" s="163" t="s">
        <v>151</v>
      </c>
      <c r="E389" s="33"/>
      <c r="F389" s="164" t="s">
        <v>579</v>
      </c>
      <c r="G389" s="33"/>
      <c r="H389" s="33"/>
      <c r="I389" s="160"/>
      <c r="J389" s="33"/>
      <c r="K389" s="33"/>
      <c r="L389" s="34"/>
      <c r="M389" s="161"/>
      <c r="N389" s="162"/>
      <c r="O389" s="59"/>
      <c r="P389" s="59"/>
      <c r="Q389" s="59"/>
      <c r="R389" s="59"/>
      <c r="S389" s="59"/>
      <c r="T389" s="60"/>
      <c r="U389" s="33"/>
      <c r="V389" s="33"/>
      <c r="W389" s="33"/>
      <c r="X389" s="33"/>
      <c r="Y389" s="33"/>
      <c r="Z389" s="33"/>
      <c r="AA389" s="33"/>
      <c r="AB389" s="33"/>
      <c r="AC389" s="33"/>
      <c r="AD389" s="33"/>
      <c r="AE389" s="33"/>
      <c r="AT389" s="18" t="s">
        <v>151</v>
      </c>
      <c r="AU389" s="18" t="s">
        <v>83</v>
      </c>
    </row>
    <row r="390" spans="1:65" s="13" customFormat="1" ht="11.25">
      <c r="B390" s="166"/>
      <c r="D390" s="158" t="s">
        <v>155</v>
      </c>
      <c r="E390" s="167" t="s">
        <v>1</v>
      </c>
      <c r="F390" s="168" t="s">
        <v>1384</v>
      </c>
      <c r="H390" s="169">
        <v>257.25</v>
      </c>
      <c r="I390" s="170"/>
      <c r="L390" s="166"/>
      <c r="M390" s="171"/>
      <c r="N390" s="172"/>
      <c r="O390" s="172"/>
      <c r="P390" s="172"/>
      <c r="Q390" s="172"/>
      <c r="R390" s="172"/>
      <c r="S390" s="172"/>
      <c r="T390" s="173"/>
      <c r="AT390" s="167" t="s">
        <v>155</v>
      </c>
      <c r="AU390" s="167" t="s">
        <v>83</v>
      </c>
      <c r="AV390" s="13" t="s">
        <v>83</v>
      </c>
      <c r="AW390" s="13" t="s">
        <v>30</v>
      </c>
      <c r="AX390" s="13" t="s">
        <v>81</v>
      </c>
      <c r="AY390" s="167" t="s">
        <v>140</v>
      </c>
    </row>
    <row r="391" spans="1:65" s="2" customFormat="1" ht="44.25" customHeight="1">
      <c r="A391" s="33"/>
      <c r="B391" s="144"/>
      <c r="C391" s="145" t="s">
        <v>345</v>
      </c>
      <c r="D391" s="145" t="s">
        <v>142</v>
      </c>
      <c r="E391" s="146" t="s">
        <v>582</v>
      </c>
      <c r="F391" s="147" t="s">
        <v>583</v>
      </c>
      <c r="G391" s="148" t="s">
        <v>545</v>
      </c>
      <c r="H391" s="149">
        <v>554.4</v>
      </c>
      <c r="I391" s="150"/>
      <c r="J391" s="151">
        <f>ROUND(I391*H391,2)</f>
        <v>0</v>
      </c>
      <c r="K391" s="147" t="s">
        <v>146</v>
      </c>
      <c r="L391" s="34"/>
      <c r="M391" s="152" t="s">
        <v>1</v>
      </c>
      <c r="N391" s="153" t="s">
        <v>38</v>
      </c>
      <c r="O391" s="59"/>
      <c r="P391" s="154">
        <f>O391*H391</f>
        <v>0</v>
      </c>
      <c r="Q391" s="154">
        <v>0</v>
      </c>
      <c r="R391" s="154">
        <f>Q391*H391</f>
        <v>0</v>
      </c>
      <c r="S391" s="154">
        <v>0</v>
      </c>
      <c r="T391" s="155">
        <f>S391*H391</f>
        <v>0</v>
      </c>
      <c r="U391" s="33"/>
      <c r="V391" s="33"/>
      <c r="W391" s="33"/>
      <c r="X391" s="33"/>
      <c r="Y391" s="33"/>
      <c r="Z391" s="33"/>
      <c r="AA391" s="33"/>
      <c r="AB391" s="33"/>
      <c r="AC391" s="33"/>
      <c r="AD391" s="33"/>
      <c r="AE391" s="33"/>
      <c r="AR391" s="156" t="s">
        <v>147</v>
      </c>
      <c r="AT391" s="156" t="s">
        <v>142</v>
      </c>
      <c r="AU391" s="156" t="s">
        <v>83</v>
      </c>
      <c r="AY391" s="18" t="s">
        <v>140</v>
      </c>
      <c r="BE391" s="157">
        <f>IF(N391="základní",J391,0)</f>
        <v>0</v>
      </c>
      <c r="BF391" s="157">
        <f>IF(N391="snížená",J391,0)</f>
        <v>0</v>
      </c>
      <c r="BG391" s="157">
        <f>IF(N391="zákl. přenesená",J391,0)</f>
        <v>0</v>
      </c>
      <c r="BH391" s="157">
        <f>IF(N391="sníž. přenesená",J391,0)</f>
        <v>0</v>
      </c>
      <c r="BI391" s="157">
        <f>IF(N391="nulová",J391,0)</f>
        <v>0</v>
      </c>
      <c r="BJ391" s="18" t="s">
        <v>81</v>
      </c>
      <c r="BK391" s="157">
        <f>ROUND(I391*H391,2)</f>
        <v>0</v>
      </c>
      <c r="BL391" s="18" t="s">
        <v>147</v>
      </c>
      <c r="BM391" s="156" t="s">
        <v>1385</v>
      </c>
    </row>
    <row r="392" spans="1:65" s="2" customFormat="1" ht="29.25">
      <c r="A392" s="33"/>
      <c r="B392" s="34"/>
      <c r="C392" s="33"/>
      <c r="D392" s="158" t="s">
        <v>149</v>
      </c>
      <c r="E392" s="33"/>
      <c r="F392" s="159" t="s">
        <v>583</v>
      </c>
      <c r="G392" s="33"/>
      <c r="H392" s="33"/>
      <c r="I392" s="160"/>
      <c r="J392" s="33"/>
      <c r="K392" s="33"/>
      <c r="L392" s="34"/>
      <c r="M392" s="161"/>
      <c r="N392" s="162"/>
      <c r="O392" s="59"/>
      <c r="P392" s="59"/>
      <c r="Q392" s="59"/>
      <c r="R392" s="59"/>
      <c r="S392" s="59"/>
      <c r="T392" s="60"/>
      <c r="U392" s="33"/>
      <c r="V392" s="33"/>
      <c r="W392" s="33"/>
      <c r="X392" s="33"/>
      <c r="Y392" s="33"/>
      <c r="Z392" s="33"/>
      <c r="AA392" s="33"/>
      <c r="AB392" s="33"/>
      <c r="AC392" s="33"/>
      <c r="AD392" s="33"/>
      <c r="AE392" s="33"/>
      <c r="AT392" s="18" t="s">
        <v>149</v>
      </c>
      <c r="AU392" s="18" t="s">
        <v>83</v>
      </c>
    </row>
    <row r="393" spans="1:65" s="2" customFormat="1" ht="11.25">
      <c r="A393" s="33"/>
      <c r="B393" s="34"/>
      <c r="C393" s="33"/>
      <c r="D393" s="163" t="s">
        <v>151</v>
      </c>
      <c r="E393" s="33"/>
      <c r="F393" s="164" t="s">
        <v>585</v>
      </c>
      <c r="G393" s="33"/>
      <c r="H393" s="33"/>
      <c r="I393" s="160"/>
      <c r="J393" s="33"/>
      <c r="K393" s="33"/>
      <c r="L393" s="34"/>
      <c r="M393" s="161"/>
      <c r="N393" s="162"/>
      <c r="O393" s="59"/>
      <c r="P393" s="59"/>
      <c r="Q393" s="59"/>
      <c r="R393" s="59"/>
      <c r="S393" s="59"/>
      <c r="T393" s="60"/>
      <c r="U393" s="33"/>
      <c r="V393" s="33"/>
      <c r="W393" s="33"/>
      <c r="X393" s="33"/>
      <c r="Y393" s="33"/>
      <c r="Z393" s="33"/>
      <c r="AA393" s="33"/>
      <c r="AB393" s="33"/>
      <c r="AC393" s="33"/>
      <c r="AD393" s="33"/>
      <c r="AE393" s="33"/>
      <c r="AT393" s="18" t="s">
        <v>151</v>
      </c>
      <c r="AU393" s="18" t="s">
        <v>83</v>
      </c>
    </row>
    <row r="394" spans="1:65" s="13" customFormat="1" ht="11.25">
      <c r="B394" s="166"/>
      <c r="D394" s="158" t="s">
        <v>155</v>
      </c>
      <c r="E394" s="167" t="s">
        <v>1</v>
      </c>
      <c r="F394" s="168" t="s">
        <v>1386</v>
      </c>
      <c r="H394" s="169">
        <v>554.4</v>
      </c>
      <c r="I394" s="170"/>
      <c r="L394" s="166"/>
      <c r="M394" s="171"/>
      <c r="N394" s="172"/>
      <c r="O394" s="172"/>
      <c r="P394" s="172"/>
      <c r="Q394" s="172"/>
      <c r="R394" s="172"/>
      <c r="S394" s="172"/>
      <c r="T394" s="173"/>
      <c r="AT394" s="167" t="s">
        <v>155</v>
      </c>
      <c r="AU394" s="167" t="s">
        <v>83</v>
      </c>
      <c r="AV394" s="13" t="s">
        <v>83</v>
      </c>
      <c r="AW394" s="13" t="s">
        <v>30</v>
      </c>
      <c r="AX394" s="13" t="s">
        <v>81</v>
      </c>
      <c r="AY394" s="167" t="s">
        <v>140</v>
      </c>
    </row>
    <row r="395" spans="1:65" s="2" customFormat="1" ht="44.25" customHeight="1">
      <c r="A395" s="33"/>
      <c r="B395" s="144"/>
      <c r="C395" s="145" t="s">
        <v>333</v>
      </c>
      <c r="D395" s="145" t="s">
        <v>142</v>
      </c>
      <c r="E395" s="146" t="s">
        <v>588</v>
      </c>
      <c r="F395" s="147" t="s">
        <v>589</v>
      </c>
      <c r="G395" s="148" t="s">
        <v>545</v>
      </c>
      <c r="H395" s="149">
        <v>473.8</v>
      </c>
      <c r="I395" s="150"/>
      <c r="J395" s="151">
        <f>ROUND(I395*H395,2)</f>
        <v>0</v>
      </c>
      <c r="K395" s="147" t="s">
        <v>146</v>
      </c>
      <c r="L395" s="34"/>
      <c r="M395" s="152" t="s">
        <v>1</v>
      </c>
      <c r="N395" s="153" t="s">
        <v>38</v>
      </c>
      <c r="O395" s="59"/>
      <c r="P395" s="154">
        <f>O395*H395</f>
        <v>0</v>
      </c>
      <c r="Q395" s="154">
        <v>0</v>
      </c>
      <c r="R395" s="154">
        <f>Q395*H395</f>
        <v>0</v>
      </c>
      <c r="S395" s="154">
        <v>0</v>
      </c>
      <c r="T395" s="155">
        <f>S395*H395</f>
        <v>0</v>
      </c>
      <c r="U395" s="33"/>
      <c r="V395" s="33"/>
      <c r="W395" s="33"/>
      <c r="X395" s="33"/>
      <c r="Y395" s="33"/>
      <c r="Z395" s="33"/>
      <c r="AA395" s="33"/>
      <c r="AB395" s="33"/>
      <c r="AC395" s="33"/>
      <c r="AD395" s="33"/>
      <c r="AE395" s="33"/>
      <c r="AR395" s="156" t="s">
        <v>147</v>
      </c>
      <c r="AT395" s="156" t="s">
        <v>142</v>
      </c>
      <c r="AU395" s="156" t="s">
        <v>83</v>
      </c>
      <c r="AY395" s="18" t="s">
        <v>140</v>
      </c>
      <c r="BE395" s="157">
        <f>IF(N395="základní",J395,0)</f>
        <v>0</v>
      </c>
      <c r="BF395" s="157">
        <f>IF(N395="snížená",J395,0)</f>
        <v>0</v>
      </c>
      <c r="BG395" s="157">
        <f>IF(N395="zákl. přenesená",J395,0)</f>
        <v>0</v>
      </c>
      <c r="BH395" s="157">
        <f>IF(N395="sníž. přenesená",J395,0)</f>
        <v>0</v>
      </c>
      <c r="BI395" s="157">
        <f>IF(N395="nulová",J395,0)</f>
        <v>0</v>
      </c>
      <c r="BJ395" s="18" t="s">
        <v>81</v>
      </c>
      <c r="BK395" s="157">
        <f>ROUND(I395*H395,2)</f>
        <v>0</v>
      </c>
      <c r="BL395" s="18" t="s">
        <v>147</v>
      </c>
      <c r="BM395" s="156" t="s">
        <v>1387</v>
      </c>
    </row>
    <row r="396" spans="1:65" s="2" customFormat="1" ht="29.25">
      <c r="A396" s="33"/>
      <c r="B396" s="34"/>
      <c r="C396" s="33"/>
      <c r="D396" s="158" t="s">
        <v>149</v>
      </c>
      <c r="E396" s="33"/>
      <c r="F396" s="159" t="s">
        <v>589</v>
      </c>
      <c r="G396" s="33"/>
      <c r="H396" s="33"/>
      <c r="I396" s="160"/>
      <c r="J396" s="33"/>
      <c r="K396" s="33"/>
      <c r="L396" s="34"/>
      <c r="M396" s="161"/>
      <c r="N396" s="162"/>
      <c r="O396" s="59"/>
      <c r="P396" s="59"/>
      <c r="Q396" s="59"/>
      <c r="R396" s="59"/>
      <c r="S396" s="59"/>
      <c r="T396" s="60"/>
      <c r="U396" s="33"/>
      <c r="V396" s="33"/>
      <c r="W396" s="33"/>
      <c r="X396" s="33"/>
      <c r="Y396" s="33"/>
      <c r="Z396" s="33"/>
      <c r="AA396" s="33"/>
      <c r="AB396" s="33"/>
      <c r="AC396" s="33"/>
      <c r="AD396" s="33"/>
      <c r="AE396" s="33"/>
      <c r="AT396" s="18" t="s">
        <v>149</v>
      </c>
      <c r="AU396" s="18" t="s">
        <v>83</v>
      </c>
    </row>
    <row r="397" spans="1:65" s="2" customFormat="1" ht="11.25">
      <c r="A397" s="33"/>
      <c r="B397" s="34"/>
      <c r="C397" s="33"/>
      <c r="D397" s="163" t="s">
        <v>151</v>
      </c>
      <c r="E397" s="33"/>
      <c r="F397" s="164" t="s">
        <v>591</v>
      </c>
      <c r="G397" s="33"/>
      <c r="H397" s="33"/>
      <c r="I397" s="160"/>
      <c r="J397" s="33"/>
      <c r="K397" s="33"/>
      <c r="L397" s="34"/>
      <c r="M397" s="161"/>
      <c r="N397" s="162"/>
      <c r="O397" s="59"/>
      <c r="P397" s="59"/>
      <c r="Q397" s="59"/>
      <c r="R397" s="59"/>
      <c r="S397" s="59"/>
      <c r="T397" s="60"/>
      <c r="U397" s="33"/>
      <c r="V397" s="33"/>
      <c r="W397" s="33"/>
      <c r="X397" s="33"/>
      <c r="Y397" s="33"/>
      <c r="Z397" s="33"/>
      <c r="AA397" s="33"/>
      <c r="AB397" s="33"/>
      <c r="AC397" s="33"/>
      <c r="AD397" s="33"/>
      <c r="AE397" s="33"/>
      <c r="AT397" s="18" t="s">
        <v>151</v>
      </c>
      <c r="AU397" s="18" t="s">
        <v>83</v>
      </c>
    </row>
    <row r="398" spans="1:65" s="13" customFormat="1" ht="11.25">
      <c r="B398" s="166"/>
      <c r="D398" s="158" t="s">
        <v>155</v>
      </c>
      <c r="E398" s="167" t="s">
        <v>1</v>
      </c>
      <c r="F398" s="168" t="s">
        <v>1388</v>
      </c>
      <c r="H398" s="169">
        <v>473.8</v>
      </c>
      <c r="I398" s="170"/>
      <c r="L398" s="166"/>
      <c r="M398" s="171"/>
      <c r="N398" s="172"/>
      <c r="O398" s="172"/>
      <c r="P398" s="172"/>
      <c r="Q398" s="172"/>
      <c r="R398" s="172"/>
      <c r="S398" s="172"/>
      <c r="T398" s="173"/>
      <c r="AT398" s="167" t="s">
        <v>155</v>
      </c>
      <c r="AU398" s="167" t="s">
        <v>83</v>
      </c>
      <c r="AV398" s="13" t="s">
        <v>83</v>
      </c>
      <c r="AW398" s="13" t="s">
        <v>30</v>
      </c>
      <c r="AX398" s="13" t="s">
        <v>81</v>
      </c>
      <c r="AY398" s="167" t="s">
        <v>140</v>
      </c>
    </row>
    <row r="399" spans="1:65" s="12" customFormat="1" ht="22.9" customHeight="1">
      <c r="B399" s="131"/>
      <c r="D399" s="132" t="s">
        <v>72</v>
      </c>
      <c r="E399" s="142" t="s">
        <v>593</v>
      </c>
      <c r="F399" s="142" t="s">
        <v>594</v>
      </c>
      <c r="I399" s="134"/>
      <c r="J399" s="143">
        <f>BK399</f>
        <v>0</v>
      </c>
      <c r="L399" s="131"/>
      <c r="M399" s="136"/>
      <c r="N399" s="137"/>
      <c r="O399" s="137"/>
      <c r="P399" s="138">
        <f>SUM(P400:P402)</f>
        <v>0</v>
      </c>
      <c r="Q399" s="137"/>
      <c r="R399" s="138">
        <f>SUM(R400:R402)</f>
        <v>0</v>
      </c>
      <c r="S399" s="137"/>
      <c r="T399" s="139">
        <f>SUM(T400:T402)</f>
        <v>0</v>
      </c>
      <c r="AR399" s="132" t="s">
        <v>81</v>
      </c>
      <c r="AT399" s="140" t="s">
        <v>72</v>
      </c>
      <c r="AU399" s="140" t="s">
        <v>81</v>
      </c>
      <c r="AY399" s="132" t="s">
        <v>140</v>
      </c>
      <c r="BK399" s="141">
        <f>SUM(BK400:BK402)</f>
        <v>0</v>
      </c>
    </row>
    <row r="400" spans="1:65" s="2" customFormat="1" ht="33" customHeight="1">
      <c r="A400" s="33"/>
      <c r="B400" s="144"/>
      <c r="C400" s="145" t="s">
        <v>355</v>
      </c>
      <c r="D400" s="145" t="s">
        <v>142</v>
      </c>
      <c r="E400" s="146" t="s">
        <v>596</v>
      </c>
      <c r="F400" s="147" t="s">
        <v>597</v>
      </c>
      <c r="G400" s="148" t="s">
        <v>545</v>
      </c>
      <c r="H400" s="149">
        <v>2251.3510000000001</v>
      </c>
      <c r="I400" s="150"/>
      <c r="J400" s="151">
        <f>ROUND(I400*H400,2)</f>
        <v>0</v>
      </c>
      <c r="K400" s="147" t="s">
        <v>146</v>
      </c>
      <c r="L400" s="34"/>
      <c r="M400" s="152" t="s">
        <v>1</v>
      </c>
      <c r="N400" s="153" t="s">
        <v>38</v>
      </c>
      <c r="O400" s="59"/>
      <c r="P400" s="154">
        <f>O400*H400</f>
        <v>0</v>
      </c>
      <c r="Q400" s="154">
        <v>0</v>
      </c>
      <c r="R400" s="154">
        <f>Q400*H400</f>
        <v>0</v>
      </c>
      <c r="S400" s="154">
        <v>0</v>
      </c>
      <c r="T400" s="155">
        <f>S400*H400</f>
        <v>0</v>
      </c>
      <c r="U400" s="33"/>
      <c r="V400" s="33"/>
      <c r="W400" s="33"/>
      <c r="X400" s="33"/>
      <c r="Y400" s="33"/>
      <c r="Z400" s="33"/>
      <c r="AA400" s="33"/>
      <c r="AB400" s="33"/>
      <c r="AC400" s="33"/>
      <c r="AD400" s="33"/>
      <c r="AE400" s="33"/>
      <c r="AR400" s="156" t="s">
        <v>147</v>
      </c>
      <c r="AT400" s="156" t="s">
        <v>142</v>
      </c>
      <c r="AU400" s="156" t="s">
        <v>83</v>
      </c>
      <c r="AY400" s="18" t="s">
        <v>140</v>
      </c>
      <c r="BE400" s="157">
        <f>IF(N400="základní",J400,0)</f>
        <v>0</v>
      </c>
      <c r="BF400" s="157">
        <f>IF(N400="snížená",J400,0)</f>
        <v>0</v>
      </c>
      <c r="BG400" s="157">
        <f>IF(N400="zákl. přenesená",J400,0)</f>
        <v>0</v>
      </c>
      <c r="BH400" s="157">
        <f>IF(N400="sníž. přenesená",J400,0)</f>
        <v>0</v>
      </c>
      <c r="BI400" s="157">
        <f>IF(N400="nulová",J400,0)</f>
        <v>0</v>
      </c>
      <c r="BJ400" s="18" t="s">
        <v>81</v>
      </c>
      <c r="BK400" s="157">
        <f>ROUND(I400*H400,2)</f>
        <v>0</v>
      </c>
      <c r="BL400" s="18" t="s">
        <v>147</v>
      </c>
      <c r="BM400" s="156" t="s">
        <v>1389</v>
      </c>
    </row>
    <row r="401" spans="1:47" s="2" customFormat="1" ht="29.25">
      <c r="A401" s="33"/>
      <c r="B401" s="34"/>
      <c r="C401" s="33"/>
      <c r="D401" s="158" t="s">
        <v>149</v>
      </c>
      <c r="E401" s="33"/>
      <c r="F401" s="159" t="s">
        <v>599</v>
      </c>
      <c r="G401" s="33"/>
      <c r="H401" s="33"/>
      <c r="I401" s="160"/>
      <c r="J401" s="33"/>
      <c r="K401" s="33"/>
      <c r="L401" s="34"/>
      <c r="M401" s="161"/>
      <c r="N401" s="162"/>
      <c r="O401" s="59"/>
      <c r="P401" s="59"/>
      <c r="Q401" s="59"/>
      <c r="R401" s="59"/>
      <c r="S401" s="59"/>
      <c r="T401" s="60"/>
      <c r="U401" s="33"/>
      <c r="V401" s="33"/>
      <c r="W401" s="33"/>
      <c r="X401" s="33"/>
      <c r="Y401" s="33"/>
      <c r="Z401" s="33"/>
      <c r="AA401" s="33"/>
      <c r="AB401" s="33"/>
      <c r="AC401" s="33"/>
      <c r="AD401" s="33"/>
      <c r="AE401" s="33"/>
      <c r="AT401" s="18" t="s">
        <v>149</v>
      </c>
      <c r="AU401" s="18" t="s">
        <v>83</v>
      </c>
    </row>
    <row r="402" spans="1:47" s="2" customFormat="1" ht="11.25">
      <c r="A402" s="33"/>
      <c r="B402" s="34"/>
      <c r="C402" s="33"/>
      <c r="D402" s="163" t="s">
        <v>151</v>
      </c>
      <c r="E402" s="33"/>
      <c r="F402" s="164" t="s">
        <v>600</v>
      </c>
      <c r="G402" s="33"/>
      <c r="H402" s="33"/>
      <c r="I402" s="160"/>
      <c r="J402" s="33"/>
      <c r="K402" s="33"/>
      <c r="L402" s="34"/>
      <c r="M402" s="207"/>
      <c r="N402" s="208"/>
      <c r="O402" s="209"/>
      <c r="P402" s="209"/>
      <c r="Q402" s="209"/>
      <c r="R402" s="209"/>
      <c r="S402" s="209"/>
      <c r="T402" s="210"/>
      <c r="U402" s="33"/>
      <c r="V402" s="33"/>
      <c r="W402" s="33"/>
      <c r="X402" s="33"/>
      <c r="Y402" s="33"/>
      <c r="Z402" s="33"/>
      <c r="AA402" s="33"/>
      <c r="AB402" s="33"/>
      <c r="AC402" s="33"/>
      <c r="AD402" s="33"/>
      <c r="AE402" s="33"/>
      <c r="AT402" s="18" t="s">
        <v>151</v>
      </c>
      <c r="AU402" s="18" t="s">
        <v>83</v>
      </c>
    </row>
    <row r="403" spans="1:47" s="2" customFormat="1" ht="6.95" customHeight="1">
      <c r="A403" s="33"/>
      <c r="B403" s="48"/>
      <c r="C403" s="49"/>
      <c r="D403" s="49"/>
      <c r="E403" s="49"/>
      <c r="F403" s="49"/>
      <c r="G403" s="49"/>
      <c r="H403" s="49"/>
      <c r="I403" s="49"/>
      <c r="J403" s="49"/>
      <c r="K403" s="49"/>
      <c r="L403" s="34"/>
      <c r="M403" s="33"/>
      <c r="O403" s="33"/>
      <c r="P403" s="33"/>
      <c r="Q403" s="33"/>
      <c r="R403" s="33"/>
      <c r="S403" s="33"/>
      <c r="T403" s="33"/>
      <c r="U403" s="33"/>
      <c r="V403" s="33"/>
      <c r="W403" s="33"/>
      <c r="X403" s="33"/>
      <c r="Y403" s="33"/>
      <c r="Z403" s="33"/>
      <c r="AA403" s="33"/>
      <c r="AB403" s="33"/>
      <c r="AC403" s="33"/>
      <c r="AD403" s="33"/>
      <c r="AE403" s="33"/>
    </row>
  </sheetData>
  <autoFilter ref="C122:K402" xr:uid="{00000000-0009-0000-0000-00000B000000}"/>
  <mergeCells count="9">
    <mergeCell ref="E87:H87"/>
    <mergeCell ref="E113:H113"/>
    <mergeCell ref="E115:H115"/>
    <mergeCell ref="L2:V2"/>
    <mergeCell ref="E7:H7"/>
    <mergeCell ref="E9:H9"/>
    <mergeCell ref="E18:H18"/>
    <mergeCell ref="E27:H27"/>
    <mergeCell ref="E85:H85"/>
  </mergeCells>
  <hyperlinks>
    <hyperlink ref="F128" r:id="rId1" xr:uid="{00000000-0004-0000-0B00-000000000000}"/>
    <hyperlink ref="F134" r:id="rId2" xr:uid="{00000000-0004-0000-0B00-000001000000}"/>
    <hyperlink ref="F138" r:id="rId3" xr:uid="{00000000-0004-0000-0B00-000002000000}"/>
    <hyperlink ref="F146" r:id="rId4" xr:uid="{00000000-0004-0000-0B00-000003000000}"/>
    <hyperlink ref="F151" r:id="rId5" xr:uid="{00000000-0004-0000-0B00-000004000000}"/>
    <hyperlink ref="F156" r:id="rId6" xr:uid="{00000000-0004-0000-0B00-000005000000}"/>
    <hyperlink ref="F165" r:id="rId7" xr:uid="{00000000-0004-0000-0B00-000006000000}"/>
    <hyperlink ref="F173" r:id="rId8" xr:uid="{00000000-0004-0000-0B00-000007000000}"/>
    <hyperlink ref="F181" r:id="rId9" xr:uid="{00000000-0004-0000-0B00-000008000000}"/>
    <hyperlink ref="F198" r:id="rId10" xr:uid="{00000000-0004-0000-0B00-000009000000}"/>
    <hyperlink ref="F202" r:id="rId11" xr:uid="{00000000-0004-0000-0B00-00000A000000}"/>
    <hyperlink ref="F208" r:id="rId12" xr:uid="{00000000-0004-0000-0B00-00000B000000}"/>
    <hyperlink ref="F214" r:id="rId13" xr:uid="{00000000-0004-0000-0B00-00000C000000}"/>
    <hyperlink ref="F218" r:id="rId14" xr:uid="{00000000-0004-0000-0B00-00000D000000}"/>
    <hyperlink ref="F222" r:id="rId15" xr:uid="{00000000-0004-0000-0B00-00000E000000}"/>
    <hyperlink ref="F227" r:id="rId16" xr:uid="{00000000-0004-0000-0B00-00000F000000}"/>
    <hyperlink ref="F231" r:id="rId17" xr:uid="{00000000-0004-0000-0B00-000010000000}"/>
    <hyperlink ref="F235" r:id="rId18" xr:uid="{00000000-0004-0000-0B00-000011000000}"/>
    <hyperlink ref="F239" r:id="rId19" xr:uid="{00000000-0004-0000-0B00-000012000000}"/>
    <hyperlink ref="F254" r:id="rId20" xr:uid="{00000000-0004-0000-0B00-000013000000}"/>
    <hyperlink ref="F273" r:id="rId21" xr:uid="{00000000-0004-0000-0B00-000014000000}"/>
    <hyperlink ref="F279" r:id="rId22" xr:uid="{00000000-0004-0000-0B00-000015000000}"/>
    <hyperlink ref="F301" r:id="rId23" xr:uid="{00000000-0004-0000-0B00-000016000000}"/>
    <hyperlink ref="F307" r:id="rId24" xr:uid="{00000000-0004-0000-0B00-000017000000}"/>
    <hyperlink ref="F312" r:id="rId25" xr:uid="{00000000-0004-0000-0B00-000018000000}"/>
    <hyperlink ref="F317" r:id="rId26" xr:uid="{00000000-0004-0000-0B00-000019000000}"/>
    <hyperlink ref="F328" r:id="rId27" xr:uid="{00000000-0004-0000-0B00-00001A000000}"/>
    <hyperlink ref="F333" r:id="rId28" xr:uid="{00000000-0004-0000-0B00-00001B000000}"/>
    <hyperlink ref="F337" r:id="rId29" xr:uid="{00000000-0004-0000-0B00-00001C000000}"/>
    <hyperlink ref="F347" r:id="rId30" xr:uid="{00000000-0004-0000-0B00-00001D000000}"/>
    <hyperlink ref="F351" r:id="rId31" xr:uid="{00000000-0004-0000-0B00-00001E000000}"/>
    <hyperlink ref="F356" r:id="rId32" xr:uid="{00000000-0004-0000-0B00-00001F000000}"/>
    <hyperlink ref="F361" r:id="rId33" xr:uid="{00000000-0004-0000-0B00-000020000000}"/>
    <hyperlink ref="F367" r:id="rId34" xr:uid="{00000000-0004-0000-0B00-000021000000}"/>
    <hyperlink ref="F373" r:id="rId35" xr:uid="{00000000-0004-0000-0B00-000022000000}"/>
    <hyperlink ref="F377" r:id="rId36" xr:uid="{00000000-0004-0000-0B00-000023000000}"/>
    <hyperlink ref="F385" r:id="rId37" xr:uid="{00000000-0004-0000-0B00-000024000000}"/>
    <hyperlink ref="F389" r:id="rId38" xr:uid="{00000000-0004-0000-0B00-000025000000}"/>
    <hyperlink ref="F393" r:id="rId39" xr:uid="{00000000-0004-0000-0B00-000026000000}"/>
    <hyperlink ref="F397" r:id="rId40" xr:uid="{00000000-0004-0000-0B00-000027000000}"/>
    <hyperlink ref="F402" r:id="rId41" xr:uid="{00000000-0004-0000-0B00-000028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4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2:BM170"/>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48" t="s">
        <v>5</v>
      </c>
      <c r="M2" s="233"/>
      <c r="N2" s="233"/>
      <c r="O2" s="233"/>
      <c r="P2" s="233"/>
      <c r="Q2" s="233"/>
      <c r="R2" s="233"/>
      <c r="S2" s="233"/>
      <c r="T2" s="233"/>
      <c r="U2" s="233"/>
      <c r="V2" s="233"/>
      <c r="AT2" s="18" t="s">
        <v>103</v>
      </c>
    </row>
    <row r="3" spans="1:46" s="1" customFormat="1" ht="6.95" customHeight="1">
      <c r="B3" s="19"/>
      <c r="C3" s="20"/>
      <c r="D3" s="20"/>
      <c r="E3" s="20"/>
      <c r="F3" s="20"/>
      <c r="G3" s="20"/>
      <c r="H3" s="20"/>
      <c r="I3" s="20"/>
      <c r="J3" s="20"/>
      <c r="K3" s="20"/>
      <c r="L3" s="21"/>
      <c r="AT3" s="18" t="s">
        <v>83</v>
      </c>
    </row>
    <row r="4" spans="1:46" s="1" customFormat="1" ht="24.95" customHeight="1">
      <c r="B4" s="21"/>
      <c r="D4" s="22" t="s">
        <v>109</v>
      </c>
      <c r="L4" s="21"/>
      <c r="M4" s="94" t="s">
        <v>10</v>
      </c>
      <c r="AT4" s="18" t="s">
        <v>3</v>
      </c>
    </row>
    <row r="5" spans="1:46" s="1" customFormat="1" ht="6.95" customHeight="1">
      <c r="B5" s="21"/>
      <c r="L5" s="21"/>
    </row>
    <row r="6" spans="1:46" s="1" customFormat="1" ht="12" customHeight="1">
      <c r="B6" s="21"/>
      <c r="D6" s="28" t="s">
        <v>16</v>
      </c>
      <c r="L6" s="21"/>
    </row>
    <row r="7" spans="1:46" s="1" customFormat="1" ht="16.5" customHeight="1">
      <c r="B7" s="21"/>
      <c r="E7" s="261" t="str">
        <f>'Rekapitulace stavby'!K6</f>
        <v>PD - Regenerace sídliště Nádražní II etapa</v>
      </c>
      <c r="F7" s="262"/>
      <c r="G7" s="262"/>
      <c r="H7" s="262"/>
      <c r="L7" s="21"/>
    </row>
    <row r="8" spans="1:46" s="2" customFormat="1" ht="12" customHeight="1">
      <c r="A8" s="33"/>
      <c r="B8" s="34"/>
      <c r="C8" s="33"/>
      <c r="D8" s="28" t="s">
        <v>110</v>
      </c>
      <c r="E8" s="33"/>
      <c r="F8" s="33"/>
      <c r="G8" s="33"/>
      <c r="H8" s="33"/>
      <c r="I8" s="33"/>
      <c r="J8" s="33"/>
      <c r="K8" s="33"/>
      <c r="L8" s="43"/>
      <c r="S8" s="33"/>
      <c r="T8" s="33"/>
      <c r="U8" s="33"/>
      <c r="V8" s="33"/>
      <c r="W8" s="33"/>
      <c r="X8" s="33"/>
      <c r="Y8" s="33"/>
      <c r="Z8" s="33"/>
      <c r="AA8" s="33"/>
      <c r="AB8" s="33"/>
      <c r="AC8" s="33"/>
      <c r="AD8" s="33"/>
      <c r="AE8" s="33"/>
    </row>
    <row r="9" spans="1:46" s="2" customFormat="1" ht="16.5" customHeight="1">
      <c r="A9" s="33"/>
      <c r="B9" s="34"/>
      <c r="C9" s="33"/>
      <c r="D9" s="33"/>
      <c r="E9" s="226" t="s">
        <v>1390</v>
      </c>
      <c r="F9" s="263"/>
      <c r="G9" s="263"/>
      <c r="H9" s="263"/>
      <c r="I9" s="33"/>
      <c r="J9" s="33"/>
      <c r="K9" s="33"/>
      <c r="L9" s="43"/>
      <c r="S9" s="33"/>
      <c r="T9" s="33"/>
      <c r="U9" s="33"/>
      <c r="V9" s="33"/>
      <c r="W9" s="33"/>
      <c r="X9" s="33"/>
      <c r="Y9" s="33"/>
      <c r="Z9" s="33"/>
      <c r="AA9" s="33"/>
      <c r="AB9" s="33"/>
      <c r="AC9" s="33"/>
      <c r="AD9" s="33"/>
      <c r="AE9" s="33"/>
    </row>
    <row r="10" spans="1:46" s="2" customFormat="1" ht="11.25">
      <c r="A10" s="33"/>
      <c r="B10" s="34"/>
      <c r="C10" s="33"/>
      <c r="D10" s="33"/>
      <c r="E10" s="33"/>
      <c r="F10" s="33"/>
      <c r="G10" s="33"/>
      <c r="H10" s="33"/>
      <c r="I10" s="33"/>
      <c r="J10" s="33"/>
      <c r="K10" s="33"/>
      <c r="L10" s="43"/>
      <c r="S10" s="33"/>
      <c r="T10" s="33"/>
      <c r="U10" s="33"/>
      <c r="V10" s="33"/>
      <c r="W10" s="33"/>
      <c r="X10" s="33"/>
      <c r="Y10" s="33"/>
      <c r="Z10" s="33"/>
      <c r="AA10" s="33"/>
      <c r="AB10" s="33"/>
      <c r="AC10" s="33"/>
      <c r="AD10" s="33"/>
      <c r="AE10" s="33"/>
    </row>
    <row r="11" spans="1:46" s="2" customFormat="1" ht="12" customHeight="1">
      <c r="A11" s="33"/>
      <c r="B11" s="34"/>
      <c r="C11" s="33"/>
      <c r="D11" s="28" t="s">
        <v>18</v>
      </c>
      <c r="E11" s="33"/>
      <c r="F11" s="26" t="s">
        <v>1</v>
      </c>
      <c r="G11" s="33"/>
      <c r="H11" s="33"/>
      <c r="I11" s="28" t="s">
        <v>19</v>
      </c>
      <c r="J11" s="26" t="s">
        <v>1</v>
      </c>
      <c r="K11" s="33"/>
      <c r="L11" s="43"/>
      <c r="S11" s="33"/>
      <c r="T11" s="33"/>
      <c r="U11" s="33"/>
      <c r="V11" s="33"/>
      <c r="W11" s="33"/>
      <c r="X11" s="33"/>
      <c r="Y11" s="33"/>
      <c r="Z11" s="33"/>
      <c r="AA11" s="33"/>
      <c r="AB11" s="33"/>
      <c r="AC11" s="33"/>
      <c r="AD11" s="33"/>
      <c r="AE11" s="33"/>
    </row>
    <row r="12" spans="1:46" s="2" customFormat="1" ht="12" customHeight="1">
      <c r="A12" s="33"/>
      <c r="B12" s="34"/>
      <c r="C12" s="33"/>
      <c r="D12" s="28" t="s">
        <v>20</v>
      </c>
      <c r="E12" s="33"/>
      <c r="F12" s="26" t="s">
        <v>21</v>
      </c>
      <c r="G12" s="33"/>
      <c r="H12" s="33"/>
      <c r="I12" s="28" t="s">
        <v>22</v>
      </c>
      <c r="J12" s="56" t="str">
        <f>'Rekapitulace stavby'!AN8</f>
        <v>11. 8. 2022</v>
      </c>
      <c r="K12" s="33"/>
      <c r="L12" s="43"/>
      <c r="S12" s="33"/>
      <c r="T12" s="33"/>
      <c r="U12" s="33"/>
      <c r="V12" s="33"/>
      <c r="W12" s="33"/>
      <c r="X12" s="33"/>
      <c r="Y12" s="33"/>
      <c r="Z12" s="33"/>
      <c r="AA12" s="33"/>
      <c r="AB12" s="33"/>
      <c r="AC12" s="33"/>
      <c r="AD12" s="33"/>
      <c r="AE12" s="33"/>
    </row>
    <row r="13" spans="1:46" s="2" customFormat="1" ht="10.9" customHeight="1">
      <c r="A13" s="33"/>
      <c r="B13" s="34"/>
      <c r="C13" s="33"/>
      <c r="D13" s="33"/>
      <c r="E13" s="33"/>
      <c r="F13" s="33"/>
      <c r="G13" s="33"/>
      <c r="H13" s="33"/>
      <c r="I13" s="33"/>
      <c r="J13" s="33"/>
      <c r="K13" s="33"/>
      <c r="L13" s="43"/>
      <c r="S13" s="33"/>
      <c r="T13" s="33"/>
      <c r="U13" s="33"/>
      <c r="V13" s="33"/>
      <c r="W13" s="33"/>
      <c r="X13" s="33"/>
      <c r="Y13" s="33"/>
      <c r="Z13" s="33"/>
      <c r="AA13" s="33"/>
      <c r="AB13" s="33"/>
      <c r="AC13" s="33"/>
      <c r="AD13" s="33"/>
      <c r="AE13" s="33"/>
    </row>
    <row r="14" spans="1:46" s="2" customFormat="1" ht="12" customHeight="1">
      <c r="A14" s="33"/>
      <c r="B14" s="34"/>
      <c r="C14" s="33"/>
      <c r="D14" s="28" t="s">
        <v>24</v>
      </c>
      <c r="E14" s="33"/>
      <c r="F14" s="33"/>
      <c r="G14" s="33"/>
      <c r="H14" s="33"/>
      <c r="I14" s="28" t="s">
        <v>25</v>
      </c>
      <c r="J14" s="26" t="str">
        <f>IF('Rekapitulace stavby'!AN10="","",'Rekapitulace stavby'!AN10)</f>
        <v/>
      </c>
      <c r="K14" s="33"/>
      <c r="L14" s="43"/>
      <c r="S14" s="33"/>
      <c r="T14" s="33"/>
      <c r="U14" s="33"/>
      <c r="V14" s="33"/>
      <c r="W14" s="33"/>
      <c r="X14" s="33"/>
      <c r="Y14" s="33"/>
      <c r="Z14" s="33"/>
      <c r="AA14" s="33"/>
      <c r="AB14" s="33"/>
      <c r="AC14" s="33"/>
      <c r="AD14" s="33"/>
      <c r="AE14" s="33"/>
    </row>
    <row r="15" spans="1:46" s="2" customFormat="1" ht="18" customHeight="1">
      <c r="A15" s="33"/>
      <c r="B15" s="34"/>
      <c r="C15" s="33"/>
      <c r="D15" s="33"/>
      <c r="E15" s="26" t="str">
        <f>IF('Rekapitulace stavby'!E11="","",'Rekapitulace stavby'!E11)</f>
        <v xml:space="preserve"> </v>
      </c>
      <c r="F15" s="33"/>
      <c r="G15" s="33"/>
      <c r="H15" s="33"/>
      <c r="I15" s="28" t="s">
        <v>26</v>
      </c>
      <c r="J15" s="26" t="str">
        <f>IF('Rekapitulace stavby'!AN11="","",'Rekapitulace stavby'!AN11)</f>
        <v/>
      </c>
      <c r="K15" s="33"/>
      <c r="L15" s="43"/>
      <c r="S15" s="33"/>
      <c r="T15" s="33"/>
      <c r="U15" s="33"/>
      <c r="V15" s="33"/>
      <c r="W15" s="33"/>
      <c r="X15" s="33"/>
      <c r="Y15" s="33"/>
      <c r="Z15" s="33"/>
      <c r="AA15" s="33"/>
      <c r="AB15" s="33"/>
      <c r="AC15" s="33"/>
      <c r="AD15" s="33"/>
      <c r="AE15" s="33"/>
    </row>
    <row r="16" spans="1:46" s="2" customFormat="1" ht="6.95" customHeight="1">
      <c r="A16" s="33"/>
      <c r="B16" s="34"/>
      <c r="C16" s="33"/>
      <c r="D16" s="33"/>
      <c r="E16" s="33"/>
      <c r="F16" s="33"/>
      <c r="G16" s="33"/>
      <c r="H16" s="33"/>
      <c r="I16" s="33"/>
      <c r="J16" s="33"/>
      <c r="K16" s="33"/>
      <c r="L16" s="43"/>
      <c r="S16" s="33"/>
      <c r="T16" s="33"/>
      <c r="U16" s="33"/>
      <c r="V16" s="33"/>
      <c r="W16" s="33"/>
      <c r="X16" s="33"/>
      <c r="Y16" s="33"/>
      <c r="Z16" s="33"/>
      <c r="AA16" s="33"/>
      <c r="AB16" s="33"/>
      <c r="AC16" s="33"/>
      <c r="AD16" s="33"/>
      <c r="AE16" s="33"/>
    </row>
    <row r="17" spans="1:31" s="2" customFormat="1" ht="12" customHeight="1">
      <c r="A17" s="33"/>
      <c r="B17" s="34"/>
      <c r="C17" s="33"/>
      <c r="D17" s="28" t="s">
        <v>27</v>
      </c>
      <c r="E17" s="33"/>
      <c r="F17" s="33"/>
      <c r="G17" s="33"/>
      <c r="H17" s="33"/>
      <c r="I17" s="28" t="s">
        <v>25</v>
      </c>
      <c r="J17" s="29" t="str">
        <f>'Rekapitulace stavby'!AN13</f>
        <v>Vyplň údaj</v>
      </c>
      <c r="K17" s="33"/>
      <c r="L17" s="43"/>
      <c r="S17" s="33"/>
      <c r="T17" s="33"/>
      <c r="U17" s="33"/>
      <c r="V17" s="33"/>
      <c r="W17" s="33"/>
      <c r="X17" s="33"/>
      <c r="Y17" s="33"/>
      <c r="Z17" s="33"/>
      <c r="AA17" s="33"/>
      <c r="AB17" s="33"/>
      <c r="AC17" s="33"/>
      <c r="AD17" s="33"/>
      <c r="AE17" s="33"/>
    </row>
    <row r="18" spans="1:31" s="2" customFormat="1" ht="18" customHeight="1">
      <c r="A18" s="33"/>
      <c r="B18" s="34"/>
      <c r="C18" s="33"/>
      <c r="D18" s="33"/>
      <c r="E18" s="264" t="str">
        <f>'Rekapitulace stavby'!E14</f>
        <v>Vyplň údaj</v>
      </c>
      <c r="F18" s="232"/>
      <c r="G18" s="232"/>
      <c r="H18" s="232"/>
      <c r="I18" s="28" t="s">
        <v>26</v>
      </c>
      <c r="J18" s="29" t="str">
        <f>'Rekapitulace stavby'!AN14</f>
        <v>Vyplň údaj</v>
      </c>
      <c r="K18" s="33"/>
      <c r="L18" s="43"/>
      <c r="S18" s="33"/>
      <c r="T18" s="33"/>
      <c r="U18" s="33"/>
      <c r="V18" s="33"/>
      <c r="W18" s="33"/>
      <c r="X18" s="33"/>
      <c r="Y18" s="33"/>
      <c r="Z18" s="33"/>
      <c r="AA18" s="33"/>
      <c r="AB18" s="33"/>
      <c r="AC18" s="33"/>
      <c r="AD18" s="33"/>
      <c r="AE18" s="33"/>
    </row>
    <row r="19" spans="1:31" s="2" customFormat="1" ht="6.95" customHeight="1">
      <c r="A19" s="33"/>
      <c r="B19" s="34"/>
      <c r="C19" s="33"/>
      <c r="D19" s="33"/>
      <c r="E19" s="33"/>
      <c r="F19" s="33"/>
      <c r="G19" s="33"/>
      <c r="H19" s="33"/>
      <c r="I19" s="33"/>
      <c r="J19" s="33"/>
      <c r="K19" s="33"/>
      <c r="L19" s="43"/>
      <c r="S19" s="33"/>
      <c r="T19" s="33"/>
      <c r="U19" s="33"/>
      <c r="V19" s="33"/>
      <c r="W19" s="33"/>
      <c r="X19" s="33"/>
      <c r="Y19" s="33"/>
      <c r="Z19" s="33"/>
      <c r="AA19" s="33"/>
      <c r="AB19" s="33"/>
      <c r="AC19" s="33"/>
      <c r="AD19" s="33"/>
      <c r="AE19" s="33"/>
    </row>
    <row r="20" spans="1:31" s="2" customFormat="1" ht="12" customHeight="1">
      <c r="A20" s="33"/>
      <c r="B20" s="34"/>
      <c r="C20" s="33"/>
      <c r="D20" s="28" t="s">
        <v>29</v>
      </c>
      <c r="E20" s="33"/>
      <c r="F20" s="33"/>
      <c r="G20" s="33"/>
      <c r="H20" s="33"/>
      <c r="I20" s="28" t="s">
        <v>25</v>
      </c>
      <c r="J20" s="26" t="str">
        <f>IF('Rekapitulace stavby'!AN16="","",'Rekapitulace stavby'!AN16)</f>
        <v/>
      </c>
      <c r="K20" s="33"/>
      <c r="L20" s="43"/>
      <c r="S20" s="33"/>
      <c r="T20" s="33"/>
      <c r="U20" s="33"/>
      <c r="V20" s="33"/>
      <c r="W20" s="33"/>
      <c r="X20" s="33"/>
      <c r="Y20" s="33"/>
      <c r="Z20" s="33"/>
      <c r="AA20" s="33"/>
      <c r="AB20" s="33"/>
      <c r="AC20" s="33"/>
      <c r="AD20" s="33"/>
      <c r="AE20" s="33"/>
    </row>
    <row r="21" spans="1:31" s="2" customFormat="1" ht="18" customHeight="1">
      <c r="A21" s="33"/>
      <c r="B21" s="34"/>
      <c r="C21" s="33"/>
      <c r="D21" s="33"/>
      <c r="E21" s="26" t="str">
        <f>IF('Rekapitulace stavby'!E17="","",'Rekapitulace stavby'!E17)</f>
        <v xml:space="preserve"> </v>
      </c>
      <c r="F21" s="33"/>
      <c r="G21" s="33"/>
      <c r="H21" s="33"/>
      <c r="I21" s="28" t="s">
        <v>26</v>
      </c>
      <c r="J21" s="26" t="str">
        <f>IF('Rekapitulace stavby'!AN17="","",'Rekapitulace stavby'!AN17)</f>
        <v/>
      </c>
      <c r="K21" s="33"/>
      <c r="L21" s="43"/>
      <c r="S21" s="33"/>
      <c r="T21" s="33"/>
      <c r="U21" s="33"/>
      <c r="V21" s="33"/>
      <c r="W21" s="33"/>
      <c r="X21" s="33"/>
      <c r="Y21" s="33"/>
      <c r="Z21" s="33"/>
      <c r="AA21" s="33"/>
      <c r="AB21" s="33"/>
      <c r="AC21" s="33"/>
      <c r="AD21" s="33"/>
      <c r="AE21" s="33"/>
    </row>
    <row r="22" spans="1:31" s="2" customFormat="1" ht="6.95" customHeight="1">
      <c r="A22" s="33"/>
      <c r="B22" s="34"/>
      <c r="C22" s="33"/>
      <c r="D22" s="33"/>
      <c r="E22" s="33"/>
      <c r="F22" s="33"/>
      <c r="G22" s="33"/>
      <c r="H22" s="33"/>
      <c r="I22" s="33"/>
      <c r="J22" s="33"/>
      <c r="K22" s="33"/>
      <c r="L22" s="43"/>
      <c r="S22" s="33"/>
      <c r="T22" s="33"/>
      <c r="U22" s="33"/>
      <c r="V22" s="33"/>
      <c r="W22" s="33"/>
      <c r="X22" s="33"/>
      <c r="Y22" s="33"/>
      <c r="Z22" s="33"/>
      <c r="AA22" s="33"/>
      <c r="AB22" s="33"/>
      <c r="AC22" s="33"/>
      <c r="AD22" s="33"/>
      <c r="AE22" s="33"/>
    </row>
    <row r="23" spans="1:31" s="2" customFormat="1" ht="12" customHeight="1">
      <c r="A23" s="33"/>
      <c r="B23" s="34"/>
      <c r="C23" s="33"/>
      <c r="D23" s="28" t="s">
        <v>31</v>
      </c>
      <c r="E23" s="33"/>
      <c r="F23" s="33"/>
      <c r="G23" s="33"/>
      <c r="H23" s="33"/>
      <c r="I23" s="28" t="s">
        <v>25</v>
      </c>
      <c r="J23" s="26" t="str">
        <f>IF('Rekapitulace stavby'!AN19="","",'Rekapitulace stavby'!AN19)</f>
        <v/>
      </c>
      <c r="K23" s="33"/>
      <c r="L23" s="43"/>
      <c r="S23" s="33"/>
      <c r="T23" s="33"/>
      <c r="U23" s="33"/>
      <c r="V23" s="33"/>
      <c r="W23" s="33"/>
      <c r="X23" s="33"/>
      <c r="Y23" s="33"/>
      <c r="Z23" s="33"/>
      <c r="AA23" s="33"/>
      <c r="AB23" s="33"/>
      <c r="AC23" s="33"/>
      <c r="AD23" s="33"/>
      <c r="AE23" s="33"/>
    </row>
    <row r="24" spans="1:31" s="2" customFormat="1" ht="18" customHeight="1">
      <c r="A24" s="33"/>
      <c r="B24" s="34"/>
      <c r="C24" s="33"/>
      <c r="D24" s="33"/>
      <c r="E24" s="26" t="str">
        <f>IF('Rekapitulace stavby'!E20="","",'Rekapitulace stavby'!E20)</f>
        <v xml:space="preserve"> </v>
      </c>
      <c r="F24" s="33"/>
      <c r="G24" s="33"/>
      <c r="H24" s="33"/>
      <c r="I24" s="28" t="s">
        <v>26</v>
      </c>
      <c r="J24" s="26" t="str">
        <f>IF('Rekapitulace stavby'!AN20="","",'Rekapitulace stavby'!AN20)</f>
        <v/>
      </c>
      <c r="K24" s="33"/>
      <c r="L24" s="43"/>
      <c r="S24" s="33"/>
      <c r="T24" s="33"/>
      <c r="U24" s="33"/>
      <c r="V24" s="33"/>
      <c r="W24" s="33"/>
      <c r="X24" s="33"/>
      <c r="Y24" s="33"/>
      <c r="Z24" s="33"/>
      <c r="AA24" s="33"/>
      <c r="AB24" s="33"/>
      <c r="AC24" s="33"/>
      <c r="AD24" s="33"/>
      <c r="AE24" s="33"/>
    </row>
    <row r="25" spans="1:31" s="2" customFormat="1" ht="6.95" customHeight="1">
      <c r="A25" s="33"/>
      <c r="B25" s="34"/>
      <c r="C25" s="33"/>
      <c r="D25" s="33"/>
      <c r="E25" s="33"/>
      <c r="F25" s="33"/>
      <c r="G25" s="33"/>
      <c r="H25" s="33"/>
      <c r="I25" s="33"/>
      <c r="J25" s="33"/>
      <c r="K25" s="33"/>
      <c r="L25" s="43"/>
      <c r="S25" s="33"/>
      <c r="T25" s="33"/>
      <c r="U25" s="33"/>
      <c r="V25" s="33"/>
      <c r="W25" s="33"/>
      <c r="X25" s="33"/>
      <c r="Y25" s="33"/>
      <c r="Z25" s="33"/>
      <c r="AA25" s="33"/>
      <c r="AB25" s="33"/>
      <c r="AC25" s="33"/>
      <c r="AD25" s="33"/>
      <c r="AE25" s="33"/>
    </row>
    <row r="26" spans="1:31" s="2" customFormat="1" ht="12" customHeight="1">
      <c r="A26" s="33"/>
      <c r="B26" s="34"/>
      <c r="C26" s="33"/>
      <c r="D26" s="28" t="s">
        <v>32</v>
      </c>
      <c r="E26" s="33"/>
      <c r="F26" s="33"/>
      <c r="G26" s="33"/>
      <c r="H26" s="33"/>
      <c r="I26" s="33"/>
      <c r="J26" s="33"/>
      <c r="K26" s="33"/>
      <c r="L26" s="43"/>
      <c r="S26" s="33"/>
      <c r="T26" s="33"/>
      <c r="U26" s="33"/>
      <c r="V26" s="33"/>
      <c r="W26" s="33"/>
      <c r="X26" s="33"/>
      <c r="Y26" s="33"/>
      <c r="Z26" s="33"/>
      <c r="AA26" s="33"/>
      <c r="AB26" s="33"/>
      <c r="AC26" s="33"/>
      <c r="AD26" s="33"/>
      <c r="AE26" s="33"/>
    </row>
    <row r="27" spans="1:31" s="8" customFormat="1" ht="16.5" customHeight="1">
      <c r="A27" s="95"/>
      <c r="B27" s="96"/>
      <c r="C27" s="95"/>
      <c r="D27" s="95"/>
      <c r="E27" s="237" t="s">
        <v>1</v>
      </c>
      <c r="F27" s="237"/>
      <c r="G27" s="237"/>
      <c r="H27" s="237"/>
      <c r="I27" s="95"/>
      <c r="J27" s="95"/>
      <c r="K27" s="95"/>
      <c r="L27" s="97"/>
      <c r="S27" s="95"/>
      <c r="T27" s="95"/>
      <c r="U27" s="95"/>
      <c r="V27" s="95"/>
      <c r="W27" s="95"/>
      <c r="X27" s="95"/>
      <c r="Y27" s="95"/>
      <c r="Z27" s="95"/>
      <c r="AA27" s="95"/>
      <c r="AB27" s="95"/>
      <c r="AC27" s="95"/>
      <c r="AD27" s="95"/>
      <c r="AE27" s="95"/>
    </row>
    <row r="28" spans="1:31" s="2" customFormat="1" ht="6.95" customHeight="1">
      <c r="A28" s="33"/>
      <c r="B28" s="34"/>
      <c r="C28" s="33"/>
      <c r="D28" s="33"/>
      <c r="E28" s="33"/>
      <c r="F28" s="33"/>
      <c r="G28" s="33"/>
      <c r="H28" s="33"/>
      <c r="I28" s="33"/>
      <c r="J28" s="33"/>
      <c r="K28" s="33"/>
      <c r="L28" s="43"/>
      <c r="S28" s="33"/>
      <c r="T28" s="33"/>
      <c r="U28" s="33"/>
      <c r="V28" s="33"/>
      <c r="W28" s="33"/>
      <c r="X28" s="33"/>
      <c r="Y28" s="33"/>
      <c r="Z28" s="33"/>
      <c r="AA28" s="33"/>
      <c r="AB28" s="33"/>
      <c r="AC28" s="33"/>
      <c r="AD28" s="33"/>
      <c r="AE28" s="33"/>
    </row>
    <row r="29" spans="1:31" s="2" customFormat="1" ht="6.95" customHeight="1">
      <c r="A29" s="33"/>
      <c r="B29" s="34"/>
      <c r="C29" s="33"/>
      <c r="D29" s="67"/>
      <c r="E29" s="67"/>
      <c r="F29" s="67"/>
      <c r="G29" s="67"/>
      <c r="H29" s="67"/>
      <c r="I29" s="67"/>
      <c r="J29" s="67"/>
      <c r="K29" s="67"/>
      <c r="L29" s="43"/>
      <c r="S29" s="33"/>
      <c r="T29" s="33"/>
      <c r="U29" s="33"/>
      <c r="V29" s="33"/>
      <c r="W29" s="33"/>
      <c r="X29" s="33"/>
      <c r="Y29" s="33"/>
      <c r="Z29" s="33"/>
      <c r="AA29" s="33"/>
      <c r="AB29" s="33"/>
      <c r="AC29" s="33"/>
      <c r="AD29" s="33"/>
      <c r="AE29" s="33"/>
    </row>
    <row r="30" spans="1:31" s="2" customFormat="1" ht="25.35" customHeight="1">
      <c r="A30" s="33"/>
      <c r="B30" s="34"/>
      <c r="C30" s="33"/>
      <c r="D30" s="98" t="s">
        <v>33</v>
      </c>
      <c r="E30" s="33"/>
      <c r="F30" s="33"/>
      <c r="G30" s="33"/>
      <c r="H30" s="33"/>
      <c r="I30" s="33"/>
      <c r="J30" s="72">
        <f>ROUND(J121, 2)</f>
        <v>0</v>
      </c>
      <c r="K30" s="33"/>
      <c r="L30" s="43"/>
      <c r="S30" s="33"/>
      <c r="T30" s="33"/>
      <c r="U30" s="33"/>
      <c r="V30" s="33"/>
      <c r="W30" s="33"/>
      <c r="X30" s="33"/>
      <c r="Y30" s="33"/>
      <c r="Z30" s="33"/>
      <c r="AA30" s="33"/>
      <c r="AB30" s="33"/>
      <c r="AC30" s="33"/>
      <c r="AD30" s="33"/>
      <c r="AE30" s="33"/>
    </row>
    <row r="31" spans="1:31" s="2" customFormat="1" ht="6.95" customHeight="1">
      <c r="A31" s="33"/>
      <c r="B31" s="34"/>
      <c r="C31" s="33"/>
      <c r="D31" s="67"/>
      <c r="E31" s="67"/>
      <c r="F31" s="67"/>
      <c r="G31" s="67"/>
      <c r="H31" s="67"/>
      <c r="I31" s="67"/>
      <c r="J31" s="67"/>
      <c r="K31" s="67"/>
      <c r="L31" s="43"/>
      <c r="S31" s="33"/>
      <c r="T31" s="33"/>
      <c r="U31" s="33"/>
      <c r="V31" s="33"/>
      <c r="W31" s="33"/>
      <c r="X31" s="33"/>
      <c r="Y31" s="33"/>
      <c r="Z31" s="33"/>
      <c r="AA31" s="33"/>
      <c r="AB31" s="33"/>
      <c r="AC31" s="33"/>
      <c r="AD31" s="33"/>
      <c r="AE31" s="33"/>
    </row>
    <row r="32" spans="1:31" s="2" customFormat="1" ht="14.45" customHeight="1">
      <c r="A32" s="33"/>
      <c r="B32" s="34"/>
      <c r="C32" s="33"/>
      <c r="D32" s="33"/>
      <c r="E32" s="33"/>
      <c r="F32" s="37" t="s">
        <v>35</v>
      </c>
      <c r="G32" s="33"/>
      <c r="H32" s="33"/>
      <c r="I32" s="37" t="s">
        <v>34</v>
      </c>
      <c r="J32" s="37" t="s">
        <v>36</v>
      </c>
      <c r="K32" s="33"/>
      <c r="L32" s="43"/>
      <c r="S32" s="33"/>
      <c r="T32" s="33"/>
      <c r="U32" s="33"/>
      <c r="V32" s="33"/>
      <c r="W32" s="33"/>
      <c r="X32" s="33"/>
      <c r="Y32" s="33"/>
      <c r="Z32" s="33"/>
      <c r="AA32" s="33"/>
      <c r="AB32" s="33"/>
      <c r="AC32" s="33"/>
      <c r="AD32" s="33"/>
      <c r="AE32" s="33"/>
    </row>
    <row r="33" spans="1:31" s="2" customFormat="1" ht="14.45" customHeight="1">
      <c r="A33" s="33"/>
      <c r="B33" s="34"/>
      <c r="C33" s="33"/>
      <c r="D33" s="99" t="s">
        <v>37</v>
      </c>
      <c r="E33" s="28" t="s">
        <v>38</v>
      </c>
      <c r="F33" s="100">
        <f>ROUND((SUM(BE121:BE169)),  2)</f>
        <v>0</v>
      </c>
      <c r="G33" s="33"/>
      <c r="H33" s="33"/>
      <c r="I33" s="101">
        <v>0.21</v>
      </c>
      <c r="J33" s="100">
        <f>ROUND(((SUM(BE121:BE169))*I33),  2)</f>
        <v>0</v>
      </c>
      <c r="K33" s="33"/>
      <c r="L33" s="43"/>
      <c r="S33" s="33"/>
      <c r="T33" s="33"/>
      <c r="U33" s="33"/>
      <c r="V33" s="33"/>
      <c r="W33" s="33"/>
      <c r="X33" s="33"/>
      <c r="Y33" s="33"/>
      <c r="Z33" s="33"/>
      <c r="AA33" s="33"/>
      <c r="AB33" s="33"/>
      <c r="AC33" s="33"/>
      <c r="AD33" s="33"/>
      <c r="AE33" s="33"/>
    </row>
    <row r="34" spans="1:31" s="2" customFormat="1" ht="14.45" customHeight="1">
      <c r="A34" s="33"/>
      <c r="B34" s="34"/>
      <c r="C34" s="33"/>
      <c r="D34" s="33"/>
      <c r="E34" s="28" t="s">
        <v>39</v>
      </c>
      <c r="F34" s="100">
        <f>ROUND((SUM(BF121:BF169)),  2)</f>
        <v>0</v>
      </c>
      <c r="G34" s="33"/>
      <c r="H34" s="33"/>
      <c r="I34" s="101">
        <v>0.15</v>
      </c>
      <c r="J34" s="100">
        <f>ROUND(((SUM(BF121:BF169))*I34),  2)</f>
        <v>0</v>
      </c>
      <c r="K34" s="33"/>
      <c r="L34" s="43"/>
      <c r="S34" s="33"/>
      <c r="T34" s="33"/>
      <c r="U34" s="33"/>
      <c r="V34" s="33"/>
      <c r="W34" s="33"/>
      <c r="X34" s="33"/>
      <c r="Y34" s="33"/>
      <c r="Z34" s="33"/>
      <c r="AA34" s="33"/>
      <c r="AB34" s="33"/>
      <c r="AC34" s="33"/>
      <c r="AD34" s="33"/>
      <c r="AE34" s="33"/>
    </row>
    <row r="35" spans="1:31" s="2" customFormat="1" ht="14.45" hidden="1" customHeight="1">
      <c r="A35" s="33"/>
      <c r="B35" s="34"/>
      <c r="C35" s="33"/>
      <c r="D35" s="33"/>
      <c r="E35" s="28" t="s">
        <v>40</v>
      </c>
      <c r="F35" s="100">
        <f>ROUND((SUM(BG121:BG169)),  2)</f>
        <v>0</v>
      </c>
      <c r="G35" s="33"/>
      <c r="H35" s="33"/>
      <c r="I35" s="101">
        <v>0.21</v>
      </c>
      <c r="J35" s="100">
        <f>0</f>
        <v>0</v>
      </c>
      <c r="K35" s="33"/>
      <c r="L35" s="43"/>
      <c r="S35" s="33"/>
      <c r="T35" s="33"/>
      <c r="U35" s="33"/>
      <c r="V35" s="33"/>
      <c r="W35" s="33"/>
      <c r="X35" s="33"/>
      <c r="Y35" s="33"/>
      <c r="Z35" s="33"/>
      <c r="AA35" s="33"/>
      <c r="AB35" s="33"/>
      <c r="AC35" s="33"/>
      <c r="AD35" s="33"/>
      <c r="AE35" s="33"/>
    </row>
    <row r="36" spans="1:31" s="2" customFormat="1" ht="14.45" hidden="1" customHeight="1">
      <c r="A36" s="33"/>
      <c r="B36" s="34"/>
      <c r="C36" s="33"/>
      <c r="D36" s="33"/>
      <c r="E36" s="28" t="s">
        <v>41</v>
      </c>
      <c r="F36" s="100">
        <f>ROUND((SUM(BH121:BH169)),  2)</f>
        <v>0</v>
      </c>
      <c r="G36" s="33"/>
      <c r="H36" s="33"/>
      <c r="I36" s="101">
        <v>0.15</v>
      </c>
      <c r="J36" s="100">
        <f>0</f>
        <v>0</v>
      </c>
      <c r="K36" s="33"/>
      <c r="L36" s="43"/>
      <c r="S36" s="33"/>
      <c r="T36" s="33"/>
      <c r="U36" s="33"/>
      <c r="V36" s="33"/>
      <c r="W36" s="33"/>
      <c r="X36" s="33"/>
      <c r="Y36" s="33"/>
      <c r="Z36" s="33"/>
      <c r="AA36" s="33"/>
      <c r="AB36" s="33"/>
      <c r="AC36" s="33"/>
      <c r="AD36" s="33"/>
      <c r="AE36" s="33"/>
    </row>
    <row r="37" spans="1:31" s="2" customFormat="1" ht="14.45" hidden="1" customHeight="1">
      <c r="A37" s="33"/>
      <c r="B37" s="34"/>
      <c r="C37" s="33"/>
      <c r="D37" s="33"/>
      <c r="E37" s="28" t="s">
        <v>42</v>
      </c>
      <c r="F37" s="100">
        <f>ROUND((SUM(BI121:BI169)),  2)</f>
        <v>0</v>
      </c>
      <c r="G37" s="33"/>
      <c r="H37" s="33"/>
      <c r="I37" s="101">
        <v>0</v>
      </c>
      <c r="J37" s="100">
        <f>0</f>
        <v>0</v>
      </c>
      <c r="K37" s="33"/>
      <c r="L37" s="43"/>
      <c r="S37" s="33"/>
      <c r="T37" s="33"/>
      <c r="U37" s="33"/>
      <c r="V37" s="33"/>
      <c r="W37" s="33"/>
      <c r="X37" s="33"/>
      <c r="Y37" s="33"/>
      <c r="Z37" s="33"/>
      <c r="AA37" s="33"/>
      <c r="AB37" s="33"/>
      <c r="AC37" s="33"/>
      <c r="AD37" s="33"/>
      <c r="AE37" s="33"/>
    </row>
    <row r="38" spans="1:31" s="2" customFormat="1" ht="6.95" customHeight="1">
      <c r="A38" s="33"/>
      <c r="B38" s="34"/>
      <c r="C38" s="33"/>
      <c r="D38" s="33"/>
      <c r="E38" s="33"/>
      <c r="F38" s="33"/>
      <c r="G38" s="33"/>
      <c r="H38" s="33"/>
      <c r="I38" s="33"/>
      <c r="J38" s="33"/>
      <c r="K38" s="33"/>
      <c r="L38" s="43"/>
      <c r="S38" s="33"/>
      <c r="T38" s="33"/>
      <c r="U38" s="33"/>
      <c r="V38" s="33"/>
      <c r="W38" s="33"/>
      <c r="X38" s="33"/>
      <c r="Y38" s="33"/>
      <c r="Z38" s="33"/>
      <c r="AA38" s="33"/>
      <c r="AB38" s="33"/>
      <c r="AC38" s="33"/>
      <c r="AD38" s="33"/>
      <c r="AE38" s="33"/>
    </row>
    <row r="39" spans="1:31" s="2" customFormat="1" ht="25.35" customHeight="1">
      <c r="A39" s="33"/>
      <c r="B39" s="34"/>
      <c r="C39" s="102"/>
      <c r="D39" s="103" t="s">
        <v>43</v>
      </c>
      <c r="E39" s="61"/>
      <c r="F39" s="61"/>
      <c r="G39" s="104" t="s">
        <v>44</v>
      </c>
      <c r="H39" s="105" t="s">
        <v>45</v>
      </c>
      <c r="I39" s="61"/>
      <c r="J39" s="106">
        <f>SUM(J30:J37)</f>
        <v>0</v>
      </c>
      <c r="K39" s="107"/>
      <c r="L39" s="43"/>
      <c r="S39" s="33"/>
      <c r="T39" s="33"/>
      <c r="U39" s="33"/>
      <c r="V39" s="33"/>
      <c r="W39" s="33"/>
      <c r="X39" s="33"/>
      <c r="Y39" s="33"/>
      <c r="Z39" s="33"/>
      <c r="AA39" s="33"/>
      <c r="AB39" s="33"/>
      <c r="AC39" s="33"/>
      <c r="AD39" s="33"/>
      <c r="AE39" s="33"/>
    </row>
    <row r="40" spans="1:31" s="2" customFormat="1" ht="14.45" customHeight="1">
      <c r="A40" s="33"/>
      <c r="B40" s="34"/>
      <c r="C40" s="33"/>
      <c r="D40" s="33"/>
      <c r="E40" s="33"/>
      <c r="F40" s="33"/>
      <c r="G40" s="33"/>
      <c r="H40" s="33"/>
      <c r="I40" s="33"/>
      <c r="J40" s="33"/>
      <c r="K40" s="33"/>
      <c r="L40" s="43"/>
      <c r="S40" s="33"/>
      <c r="T40" s="33"/>
      <c r="U40" s="33"/>
      <c r="V40" s="33"/>
      <c r="W40" s="33"/>
      <c r="X40" s="33"/>
      <c r="Y40" s="33"/>
      <c r="Z40" s="33"/>
      <c r="AA40" s="33"/>
      <c r="AB40" s="33"/>
      <c r="AC40" s="33"/>
      <c r="AD40" s="33"/>
      <c r="AE40" s="33"/>
    </row>
    <row r="41" spans="1:31" s="1" customFormat="1" ht="14.45" customHeight="1">
      <c r="B41" s="21"/>
      <c r="L41" s="21"/>
    </row>
    <row r="42" spans="1:31" s="1" customFormat="1" ht="14.45" customHeight="1">
      <c r="B42" s="21"/>
      <c r="L42" s="21"/>
    </row>
    <row r="43" spans="1:31" s="1" customFormat="1" ht="14.45" customHeight="1">
      <c r="B43" s="21"/>
      <c r="L43" s="21"/>
    </row>
    <row r="44" spans="1:31" s="1" customFormat="1" ht="14.45" customHeight="1">
      <c r="B44" s="21"/>
      <c r="L44" s="21"/>
    </row>
    <row r="45" spans="1:31" s="1" customFormat="1" ht="14.45" customHeight="1">
      <c r="B45" s="21"/>
      <c r="L45" s="21"/>
    </row>
    <row r="46" spans="1:31" s="1" customFormat="1" ht="14.45" customHeight="1">
      <c r="B46" s="21"/>
      <c r="L46" s="21"/>
    </row>
    <row r="47" spans="1:31" s="1" customFormat="1" ht="14.45" customHeight="1">
      <c r="B47" s="21"/>
      <c r="L47" s="21"/>
    </row>
    <row r="48" spans="1:31" s="1" customFormat="1" ht="14.45" customHeight="1">
      <c r="B48" s="21"/>
      <c r="L48" s="21"/>
    </row>
    <row r="49" spans="1:31" s="1" customFormat="1" ht="14.45" customHeight="1">
      <c r="B49" s="21"/>
      <c r="L49" s="21"/>
    </row>
    <row r="50" spans="1:31" s="2" customFormat="1" ht="14.45" customHeight="1">
      <c r="B50" s="43"/>
      <c r="D50" s="44" t="s">
        <v>46</v>
      </c>
      <c r="E50" s="45"/>
      <c r="F50" s="45"/>
      <c r="G50" s="44" t="s">
        <v>47</v>
      </c>
      <c r="H50" s="45"/>
      <c r="I50" s="45"/>
      <c r="J50" s="45"/>
      <c r="K50" s="45"/>
      <c r="L50" s="43"/>
    </row>
    <row r="51" spans="1:31" ht="11.25">
      <c r="B51" s="21"/>
      <c r="L51" s="21"/>
    </row>
    <row r="52" spans="1:31" ht="11.25">
      <c r="B52" s="21"/>
      <c r="L52" s="21"/>
    </row>
    <row r="53" spans="1:31" ht="11.25">
      <c r="B53" s="21"/>
      <c r="L53" s="21"/>
    </row>
    <row r="54" spans="1:31" ht="11.25">
      <c r="B54" s="21"/>
      <c r="L54" s="21"/>
    </row>
    <row r="55" spans="1:31" ht="11.25">
      <c r="B55" s="21"/>
      <c r="L55" s="21"/>
    </row>
    <row r="56" spans="1:31" ht="11.25">
      <c r="B56" s="21"/>
      <c r="L56" s="21"/>
    </row>
    <row r="57" spans="1:31" ht="11.25">
      <c r="B57" s="21"/>
      <c r="L57" s="21"/>
    </row>
    <row r="58" spans="1:31" ht="11.25">
      <c r="B58" s="21"/>
      <c r="L58" s="21"/>
    </row>
    <row r="59" spans="1:31" ht="11.25">
      <c r="B59" s="21"/>
      <c r="L59" s="21"/>
    </row>
    <row r="60" spans="1:31" ht="11.25">
      <c r="B60" s="21"/>
      <c r="L60" s="21"/>
    </row>
    <row r="61" spans="1:31" s="2" customFormat="1" ht="12.75">
      <c r="A61" s="33"/>
      <c r="B61" s="34"/>
      <c r="C61" s="33"/>
      <c r="D61" s="46" t="s">
        <v>48</v>
      </c>
      <c r="E61" s="36"/>
      <c r="F61" s="108" t="s">
        <v>49</v>
      </c>
      <c r="G61" s="46" t="s">
        <v>48</v>
      </c>
      <c r="H61" s="36"/>
      <c r="I61" s="36"/>
      <c r="J61" s="109" t="s">
        <v>49</v>
      </c>
      <c r="K61" s="36"/>
      <c r="L61" s="43"/>
      <c r="S61" s="33"/>
      <c r="T61" s="33"/>
      <c r="U61" s="33"/>
      <c r="V61" s="33"/>
      <c r="W61" s="33"/>
      <c r="X61" s="33"/>
      <c r="Y61" s="33"/>
      <c r="Z61" s="33"/>
      <c r="AA61" s="33"/>
      <c r="AB61" s="33"/>
      <c r="AC61" s="33"/>
      <c r="AD61" s="33"/>
      <c r="AE61" s="33"/>
    </row>
    <row r="62" spans="1:31" ht="11.25">
      <c r="B62" s="21"/>
      <c r="L62" s="21"/>
    </row>
    <row r="63" spans="1:31" ht="11.25">
      <c r="B63" s="21"/>
      <c r="L63" s="21"/>
    </row>
    <row r="64" spans="1:31" ht="11.25">
      <c r="B64" s="21"/>
      <c r="L64" s="21"/>
    </row>
    <row r="65" spans="1:31" s="2" customFormat="1" ht="12.75">
      <c r="A65" s="33"/>
      <c r="B65" s="34"/>
      <c r="C65" s="33"/>
      <c r="D65" s="44" t="s">
        <v>50</v>
      </c>
      <c r="E65" s="47"/>
      <c r="F65" s="47"/>
      <c r="G65" s="44" t="s">
        <v>51</v>
      </c>
      <c r="H65" s="47"/>
      <c r="I65" s="47"/>
      <c r="J65" s="47"/>
      <c r="K65" s="47"/>
      <c r="L65" s="43"/>
      <c r="S65" s="33"/>
      <c r="T65" s="33"/>
      <c r="U65" s="33"/>
      <c r="V65" s="33"/>
      <c r="W65" s="33"/>
      <c r="X65" s="33"/>
      <c r="Y65" s="33"/>
      <c r="Z65" s="33"/>
      <c r="AA65" s="33"/>
      <c r="AB65" s="33"/>
      <c r="AC65" s="33"/>
      <c r="AD65" s="33"/>
      <c r="AE65" s="33"/>
    </row>
    <row r="66" spans="1:31" ht="11.25">
      <c r="B66" s="21"/>
      <c r="L66" s="21"/>
    </row>
    <row r="67" spans="1:31" ht="11.25">
      <c r="B67" s="21"/>
      <c r="L67" s="21"/>
    </row>
    <row r="68" spans="1:31" ht="11.25">
      <c r="B68" s="21"/>
      <c r="L68" s="21"/>
    </row>
    <row r="69" spans="1:31" ht="11.25">
      <c r="B69" s="21"/>
      <c r="L69" s="21"/>
    </row>
    <row r="70" spans="1:31" ht="11.25">
      <c r="B70" s="21"/>
      <c r="L70" s="21"/>
    </row>
    <row r="71" spans="1:31" ht="11.25">
      <c r="B71" s="21"/>
      <c r="L71" s="21"/>
    </row>
    <row r="72" spans="1:31" ht="11.25">
      <c r="B72" s="21"/>
      <c r="L72" s="21"/>
    </row>
    <row r="73" spans="1:31" ht="11.25">
      <c r="B73" s="21"/>
      <c r="L73" s="21"/>
    </row>
    <row r="74" spans="1:31" ht="11.25">
      <c r="B74" s="21"/>
      <c r="L74" s="21"/>
    </row>
    <row r="75" spans="1:31" ht="11.25">
      <c r="B75" s="21"/>
      <c r="L75" s="21"/>
    </row>
    <row r="76" spans="1:31" s="2" customFormat="1" ht="12.75">
      <c r="A76" s="33"/>
      <c r="B76" s="34"/>
      <c r="C76" s="33"/>
      <c r="D76" s="46" t="s">
        <v>48</v>
      </c>
      <c r="E76" s="36"/>
      <c r="F76" s="108" t="s">
        <v>49</v>
      </c>
      <c r="G76" s="46" t="s">
        <v>48</v>
      </c>
      <c r="H76" s="36"/>
      <c r="I76" s="36"/>
      <c r="J76" s="109" t="s">
        <v>49</v>
      </c>
      <c r="K76" s="36"/>
      <c r="L76" s="43"/>
      <c r="S76" s="33"/>
      <c r="T76" s="33"/>
      <c r="U76" s="33"/>
      <c r="V76" s="33"/>
      <c r="W76" s="33"/>
      <c r="X76" s="33"/>
      <c r="Y76" s="33"/>
      <c r="Z76" s="33"/>
      <c r="AA76" s="33"/>
      <c r="AB76" s="33"/>
      <c r="AC76" s="33"/>
      <c r="AD76" s="33"/>
      <c r="AE76" s="33"/>
    </row>
    <row r="77" spans="1:31" s="2" customFormat="1" ht="14.45" customHeight="1">
      <c r="A77" s="33"/>
      <c r="B77" s="48"/>
      <c r="C77" s="49"/>
      <c r="D77" s="49"/>
      <c r="E77" s="49"/>
      <c r="F77" s="49"/>
      <c r="G77" s="49"/>
      <c r="H77" s="49"/>
      <c r="I77" s="49"/>
      <c r="J77" s="49"/>
      <c r="K77" s="49"/>
      <c r="L77" s="43"/>
      <c r="S77" s="33"/>
      <c r="T77" s="33"/>
      <c r="U77" s="33"/>
      <c r="V77" s="33"/>
      <c r="W77" s="33"/>
      <c r="X77" s="33"/>
      <c r="Y77" s="33"/>
      <c r="Z77" s="33"/>
      <c r="AA77" s="33"/>
      <c r="AB77" s="33"/>
      <c r="AC77" s="33"/>
      <c r="AD77" s="33"/>
      <c r="AE77" s="33"/>
    </row>
    <row r="81" spans="1:47" s="2" customFormat="1" ht="6.95" hidden="1" customHeight="1">
      <c r="A81" s="33"/>
      <c r="B81" s="50"/>
      <c r="C81" s="51"/>
      <c r="D81" s="51"/>
      <c r="E81" s="51"/>
      <c r="F81" s="51"/>
      <c r="G81" s="51"/>
      <c r="H81" s="51"/>
      <c r="I81" s="51"/>
      <c r="J81" s="51"/>
      <c r="K81" s="51"/>
      <c r="L81" s="43"/>
      <c r="S81" s="33"/>
      <c r="T81" s="33"/>
      <c r="U81" s="33"/>
      <c r="V81" s="33"/>
      <c r="W81" s="33"/>
      <c r="X81" s="33"/>
      <c r="Y81" s="33"/>
      <c r="Z81" s="33"/>
      <c r="AA81" s="33"/>
      <c r="AB81" s="33"/>
      <c r="AC81" s="33"/>
      <c r="AD81" s="33"/>
      <c r="AE81" s="33"/>
    </row>
    <row r="82" spans="1:47" s="2" customFormat="1" ht="24.95" hidden="1" customHeight="1">
      <c r="A82" s="33"/>
      <c r="B82" s="34"/>
      <c r="C82" s="22" t="s">
        <v>112</v>
      </c>
      <c r="D82" s="33"/>
      <c r="E82" s="33"/>
      <c r="F82" s="33"/>
      <c r="G82" s="33"/>
      <c r="H82" s="33"/>
      <c r="I82" s="33"/>
      <c r="J82" s="33"/>
      <c r="K82" s="33"/>
      <c r="L82" s="43"/>
      <c r="S82" s="33"/>
      <c r="T82" s="33"/>
      <c r="U82" s="33"/>
      <c r="V82" s="33"/>
      <c r="W82" s="33"/>
      <c r="X82" s="33"/>
      <c r="Y82" s="33"/>
      <c r="Z82" s="33"/>
      <c r="AA82" s="33"/>
      <c r="AB82" s="33"/>
      <c r="AC82" s="33"/>
      <c r="AD82" s="33"/>
      <c r="AE82" s="33"/>
    </row>
    <row r="83" spans="1:47" s="2" customFormat="1" ht="6.95" hidden="1" customHeight="1">
      <c r="A83" s="33"/>
      <c r="B83" s="34"/>
      <c r="C83" s="33"/>
      <c r="D83" s="33"/>
      <c r="E83" s="33"/>
      <c r="F83" s="33"/>
      <c r="G83" s="33"/>
      <c r="H83" s="33"/>
      <c r="I83" s="33"/>
      <c r="J83" s="33"/>
      <c r="K83" s="33"/>
      <c r="L83" s="43"/>
      <c r="S83" s="33"/>
      <c r="T83" s="33"/>
      <c r="U83" s="33"/>
      <c r="V83" s="33"/>
      <c r="W83" s="33"/>
      <c r="X83" s="33"/>
      <c r="Y83" s="33"/>
      <c r="Z83" s="33"/>
      <c r="AA83" s="33"/>
      <c r="AB83" s="33"/>
      <c r="AC83" s="33"/>
      <c r="AD83" s="33"/>
      <c r="AE83" s="33"/>
    </row>
    <row r="84" spans="1:47" s="2" customFormat="1" ht="12" hidden="1" customHeight="1">
      <c r="A84" s="33"/>
      <c r="B84" s="34"/>
      <c r="C84" s="28" t="s">
        <v>16</v>
      </c>
      <c r="D84" s="33"/>
      <c r="E84" s="33"/>
      <c r="F84" s="33"/>
      <c r="G84" s="33"/>
      <c r="H84" s="33"/>
      <c r="I84" s="33"/>
      <c r="J84" s="33"/>
      <c r="K84" s="33"/>
      <c r="L84" s="43"/>
      <c r="S84" s="33"/>
      <c r="T84" s="33"/>
      <c r="U84" s="33"/>
      <c r="V84" s="33"/>
      <c r="W84" s="33"/>
      <c r="X84" s="33"/>
      <c r="Y84" s="33"/>
      <c r="Z84" s="33"/>
      <c r="AA84" s="33"/>
      <c r="AB84" s="33"/>
      <c r="AC84" s="33"/>
      <c r="AD84" s="33"/>
      <c r="AE84" s="33"/>
    </row>
    <row r="85" spans="1:47" s="2" customFormat="1" ht="16.5" hidden="1" customHeight="1">
      <c r="A85" s="33"/>
      <c r="B85" s="34"/>
      <c r="C85" s="33"/>
      <c r="D85" s="33"/>
      <c r="E85" s="261" t="str">
        <f>E7</f>
        <v>PD - Regenerace sídliště Nádražní II etapa</v>
      </c>
      <c r="F85" s="262"/>
      <c r="G85" s="262"/>
      <c r="H85" s="262"/>
      <c r="I85" s="33"/>
      <c r="J85" s="33"/>
      <c r="K85" s="33"/>
      <c r="L85" s="43"/>
      <c r="S85" s="33"/>
      <c r="T85" s="33"/>
      <c r="U85" s="33"/>
      <c r="V85" s="33"/>
      <c r="W85" s="33"/>
      <c r="X85" s="33"/>
      <c r="Y85" s="33"/>
      <c r="Z85" s="33"/>
      <c r="AA85" s="33"/>
      <c r="AB85" s="33"/>
      <c r="AC85" s="33"/>
      <c r="AD85" s="33"/>
      <c r="AE85" s="33"/>
    </row>
    <row r="86" spans="1:47" s="2" customFormat="1" ht="12" hidden="1" customHeight="1">
      <c r="A86" s="33"/>
      <c r="B86" s="34"/>
      <c r="C86" s="28" t="s">
        <v>110</v>
      </c>
      <c r="D86" s="33"/>
      <c r="E86" s="33"/>
      <c r="F86" s="33"/>
      <c r="G86" s="33"/>
      <c r="H86" s="33"/>
      <c r="I86" s="33"/>
      <c r="J86" s="33"/>
      <c r="K86" s="33"/>
      <c r="L86" s="43"/>
      <c r="S86" s="33"/>
      <c r="T86" s="33"/>
      <c r="U86" s="33"/>
      <c r="V86" s="33"/>
      <c r="W86" s="33"/>
      <c r="X86" s="33"/>
      <c r="Y86" s="33"/>
      <c r="Z86" s="33"/>
      <c r="AA86" s="33"/>
      <c r="AB86" s="33"/>
      <c r="AC86" s="33"/>
      <c r="AD86" s="33"/>
      <c r="AE86" s="33"/>
    </row>
    <row r="87" spans="1:47" s="2" customFormat="1" ht="16.5" hidden="1" customHeight="1">
      <c r="A87" s="33"/>
      <c r="B87" s="34"/>
      <c r="C87" s="33"/>
      <c r="D87" s="33"/>
      <c r="E87" s="226" t="str">
        <f>E9</f>
        <v>část - C - SO - 101 - Odpočinková místa</v>
      </c>
      <c r="F87" s="263"/>
      <c r="G87" s="263"/>
      <c r="H87" s="263"/>
      <c r="I87" s="33"/>
      <c r="J87" s="33"/>
      <c r="K87" s="33"/>
      <c r="L87" s="43"/>
      <c r="S87" s="33"/>
      <c r="T87" s="33"/>
      <c r="U87" s="33"/>
      <c r="V87" s="33"/>
      <c r="W87" s="33"/>
      <c r="X87" s="33"/>
      <c r="Y87" s="33"/>
      <c r="Z87" s="33"/>
      <c r="AA87" s="33"/>
      <c r="AB87" s="33"/>
      <c r="AC87" s="33"/>
      <c r="AD87" s="33"/>
      <c r="AE87" s="33"/>
    </row>
    <row r="88" spans="1:47" s="2" customFormat="1" ht="6.95" hidden="1" customHeight="1">
      <c r="A88" s="33"/>
      <c r="B88" s="34"/>
      <c r="C88" s="33"/>
      <c r="D88" s="33"/>
      <c r="E88" s="33"/>
      <c r="F88" s="33"/>
      <c r="G88" s="33"/>
      <c r="H88" s="33"/>
      <c r="I88" s="33"/>
      <c r="J88" s="33"/>
      <c r="K88" s="33"/>
      <c r="L88" s="43"/>
      <c r="S88" s="33"/>
      <c r="T88" s="33"/>
      <c r="U88" s="33"/>
      <c r="V88" s="33"/>
      <c r="W88" s="33"/>
      <c r="X88" s="33"/>
      <c r="Y88" s="33"/>
      <c r="Z88" s="33"/>
      <c r="AA88" s="33"/>
      <c r="AB88" s="33"/>
      <c r="AC88" s="33"/>
      <c r="AD88" s="33"/>
      <c r="AE88" s="33"/>
    </row>
    <row r="89" spans="1:47" s="2" customFormat="1" ht="12" hidden="1" customHeight="1">
      <c r="A89" s="33"/>
      <c r="B89" s="34"/>
      <c r="C89" s="28" t="s">
        <v>20</v>
      </c>
      <c r="D89" s="33"/>
      <c r="E89" s="33"/>
      <c r="F89" s="26" t="str">
        <f>F12</f>
        <v xml:space="preserve"> </v>
      </c>
      <c r="G89" s="33"/>
      <c r="H89" s="33"/>
      <c r="I89" s="28" t="s">
        <v>22</v>
      </c>
      <c r="J89" s="56" t="str">
        <f>IF(J12="","",J12)</f>
        <v>11. 8. 2022</v>
      </c>
      <c r="K89" s="33"/>
      <c r="L89" s="43"/>
      <c r="S89" s="33"/>
      <c r="T89" s="33"/>
      <c r="U89" s="33"/>
      <c r="V89" s="33"/>
      <c r="W89" s="33"/>
      <c r="X89" s="33"/>
      <c r="Y89" s="33"/>
      <c r="Z89" s="33"/>
      <c r="AA89" s="33"/>
      <c r="AB89" s="33"/>
      <c r="AC89" s="33"/>
      <c r="AD89" s="33"/>
      <c r="AE89" s="33"/>
    </row>
    <row r="90" spans="1:47" s="2" customFormat="1" ht="6.95" hidden="1" customHeight="1">
      <c r="A90" s="33"/>
      <c r="B90" s="34"/>
      <c r="C90" s="33"/>
      <c r="D90" s="33"/>
      <c r="E90" s="33"/>
      <c r="F90" s="33"/>
      <c r="G90" s="33"/>
      <c r="H90" s="33"/>
      <c r="I90" s="33"/>
      <c r="J90" s="33"/>
      <c r="K90" s="33"/>
      <c r="L90" s="43"/>
      <c r="S90" s="33"/>
      <c r="T90" s="33"/>
      <c r="U90" s="33"/>
      <c r="V90" s="33"/>
      <c r="W90" s="33"/>
      <c r="X90" s="33"/>
      <c r="Y90" s="33"/>
      <c r="Z90" s="33"/>
      <c r="AA90" s="33"/>
      <c r="AB90" s="33"/>
      <c r="AC90" s="33"/>
      <c r="AD90" s="33"/>
      <c r="AE90" s="33"/>
    </row>
    <row r="91" spans="1:47" s="2" customFormat="1" ht="15.2" hidden="1" customHeight="1">
      <c r="A91" s="33"/>
      <c r="B91" s="34"/>
      <c r="C91" s="28" t="s">
        <v>24</v>
      </c>
      <c r="D91" s="33"/>
      <c r="E91" s="33"/>
      <c r="F91" s="26" t="str">
        <f>E15</f>
        <v xml:space="preserve"> </v>
      </c>
      <c r="G91" s="33"/>
      <c r="H91" s="33"/>
      <c r="I91" s="28" t="s">
        <v>29</v>
      </c>
      <c r="J91" s="31" t="str">
        <f>E21</f>
        <v xml:space="preserve"> </v>
      </c>
      <c r="K91" s="33"/>
      <c r="L91" s="43"/>
      <c r="S91" s="33"/>
      <c r="T91" s="33"/>
      <c r="U91" s="33"/>
      <c r="V91" s="33"/>
      <c r="W91" s="33"/>
      <c r="X91" s="33"/>
      <c r="Y91" s="33"/>
      <c r="Z91" s="33"/>
      <c r="AA91" s="33"/>
      <c r="AB91" s="33"/>
      <c r="AC91" s="33"/>
      <c r="AD91" s="33"/>
      <c r="AE91" s="33"/>
    </row>
    <row r="92" spans="1:47" s="2" customFormat="1" ht="15.2" hidden="1" customHeight="1">
      <c r="A92" s="33"/>
      <c r="B92" s="34"/>
      <c r="C92" s="28" t="s">
        <v>27</v>
      </c>
      <c r="D92" s="33"/>
      <c r="E92" s="33"/>
      <c r="F92" s="26" t="str">
        <f>IF(E18="","",E18)</f>
        <v>Vyplň údaj</v>
      </c>
      <c r="G92" s="33"/>
      <c r="H92" s="33"/>
      <c r="I92" s="28" t="s">
        <v>31</v>
      </c>
      <c r="J92" s="31" t="str">
        <f>E24</f>
        <v xml:space="preserve"> </v>
      </c>
      <c r="K92" s="33"/>
      <c r="L92" s="43"/>
      <c r="S92" s="33"/>
      <c r="T92" s="33"/>
      <c r="U92" s="33"/>
      <c r="V92" s="33"/>
      <c r="W92" s="33"/>
      <c r="X92" s="33"/>
      <c r="Y92" s="33"/>
      <c r="Z92" s="33"/>
      <c r="AA92" s="33"/>
      <c r="AB92" s="33"/>
      <c r="AC92" s="33"/>
      <c r="AD92" s="33"/>
      <c r="AE92" s="33"/>
    </row>
    <row r="93" spans="1:47" s="2" customFormat="1" ht="10.35" hidden="1" customHeight="1">
      <c r="A93" s="33"/>
      <c r="B93" s="34"/>
      <c r="C93" s="33"/>
      <c r="D93" s="33"/>
      <c r="E93" s="33"/>
      <c r="F93" s="33"/>
      <c r="G93" s="33"/>
      <c r="H93" s="33"/>
      <c r="I93" s="33"/>
      <c r="J93" s="33"/>
      <c r="K93" s="33"/>
      <c r="L93" s="43"/>
      <c r="S93" s="33"/>
      <c r="T93" s="33"/>
      <c r="U93" s="33"/>
      <c r="V93" s="33"/>
      <c r="W93" s="33"/>
      <c r="X93" s="33"/>
      <c r="Y93" s="33"/>
      <c r="Z93" s="33"/>
      <c r="AA93" s="33"/>
      <c r="AB93" s="33"/>
      <c r="AC93" s="33"/>
      <c r="AD93" s="33"/>
      <c r="AE93" s="33"/>
    </row>
    <row r="94" spans="1:47" s="2" customFormat="1" ht="29.25" hidden="1" customHeight="1">
      <c r="A94" s="33"/>
      <c r="B94" s="34"/>
      <c r="C94" s="110" t="s">
        <v>113</v>
      </c>
      <c r="D94" s="102"/>
      <c r="E94" s="102"/>
      <c r="F94" s="102"/>
      <c r="G94" s="102"/>
      <c r="H94" s="102"/>
      <c r="I94" s="102"/>
      <c r="J94" s="111" t="s">
        <v>114</v>
      </c>
      <c r="K94" s="102"/>
      <c r="L94" s="43"/>
      <c r="S94" s="33"/>
      <c r="T94" s="33"/>
      <c r="U94" s="33"/>
      <c r="V94" s="33"/>
      <c r="W94" s="33"/>
      <c r="X94" s="33"/>
      <c r="Y94" s="33"/>
      <c r="Z94" s="33"/>
      <c r="AA94" s="33"/>
      <c r="AB94" s="33"/>
      <c r="AC94" s="33"/>
      <c r="AD94" s="33"/>
      <c r="AE94" s="33"/>
    </row>
    <row r="95" spans="1:47" s="2" customFormat="1" ht="10.35" hidden="1" customHeight="1">
      <c r="A95" s="33"/>
      <c r="B95" s="34"/>
      <c r="C95" s="33"/>
      <c r="D95" s="33"/>
      <c r="E95" s="33"/>
      <c r="F95" s="33"/>
      <c r="G95" s="33"/>
      <c r="H95" s="33"/>
      <c r="I95" s="33"/>
      <c r="J95" s="33"/>
      <c r="K95" s="33"/>
      <c r="L95" s="43"/>
      <c r="S95" s="33"/>
      <c r="T95" s="33"/>
      <c r="U95" s="33"/>
      <c r="V95" s="33"/>
      <c r="W95" s="33"/>
      <c r="X95" s="33"/>
      <c r="Y95" s="33"/>
      <c r="Z95" s="33"/>
      <c r="AA95" s="33"/>
      <c r="AB95" s="33"/>
      <c r="AC95" s="33"/>
      <c r="AD95" s="33"/>
      <c r="AE95" s="33"/>
    </row>
    <row r="96" spans="1:47" s="2" customFormat="1" ht="22.9" hidden="1" customHeight="1">
      <c r="A96" s="33"/>
      <c r="B96" s="34"/>
      <c r="C96" s="112" t="s">
        <v>115</v>
      </c>
      <c r="D96" s="33"/>
      <c r="E96" s="33"/>
      <c r="F96" s="33"/>
      <c r="G96" s="33"/>
      <c r="H96" s="33"/>
      <c r="I96" s="33"/>
      <c r="J96" s="72">
        <f>J121</f>
        <v>0</v>
      </c>
      <c r="K96" s="33"/>
      <c r="L96" s="43"/>
      <c r="S96" s="33"/>
      <c r="T96" s="33"/>
      <c r="U96" s="33"/>
      <c r="V96" s="33"/>
      <c r="W96" s="33"/>
      <c r="X96" s="33"/>
      <c r="Y96" s="33"/>
      <c r="Z96" s="33"/>
      <c r="AA96" s="33"/>
      <c r="AB96" s="33"/>
      <c r="AC96" s="33"/>
      <c r="AD96" s="33"/>
      <c r="AE96" s="33"/>
      <c r="AU96" s="18" t="s">
        <v>116</v>
      </c>
    </row>
    <row r="97" spans="1:31" s="9" customFormat="1" ht="24.95" hidden="1" customHeight="1">
      <c r="B97" s="113"/>
      <c r="D97" s="114" t="s">
        <v>117</v>
      </c>
      <c r="E97" s="115"/>
      <c r="F97" s="115"/>
      <c r="G97" s="115"/>
      <c r="H97" s="115"/>
      <c r="I97" s="115"/>
      <c r="J97" s="116">
        <f>J122</f>
        <v>0</v>
      </c>
      <c r="L97" s="113"/>
    </row>
    <row r="98" spans="1:31" s="10" customFormat="1" ht="19.899999999999999" hidden="1" customHeight="1">
      <c r="B98" s="117"/>
      <c r="D98" s="118" t="s">
        <v>118</v>
      </c>
      <c r="E98" s="119"/>
      <c r="F98" s="119"/>
      <c r="G98" s="119"/>
      <c r="H98" s="119"/>
      <c r="I98" s="119"/>
      <c r="J98" s="120">
        <f>J123</f>
        <v>0</v>
      </c>
      <c r="L98" s="117"/>
    </row>
    <row r="99" spans="1:31" s="10" customFormat="1" ht="19.899999999999999" hidden="1" customHeight="1">
      <c r="B99" s="117"/>
      <c r="D99" s="118" t="s">
        <v>120</v>
      </c>
      <c r="E99" s="119"/>
      <c r="F99" s="119"/>
      <c r="G99" s="119"/>
      <c r="H99" s="119"/>
      <c r="I99" s="119"/>
      <c r="J99" s="120">
        <f>J144</f>
        <v>0</v>
      </c>
      <c r="L99" s="117"/>
    </row>
    <row r="100" spans="1:31" s="10" customFormat="1" ht="19.899999999999999" hidden="1" customHeight="1">
      <c r="B100" s="117"/>
      <c r="D100" s="118" t="s">
        <v>122</v>
      </c>
      <c r="E100" s="119"/>
      <c r="F100" s="119"/>
      <c r="G100" s="119"/>
      <c r="H100" s="119"/>
      <c r="I100" s="119"/>
      <c r="J100" s="120">
        <f>J156</f>
        <v>0</v>
      </c>
      <c r="L100" s="117"/>
    </row>
    <row r="101" spans="1:31" s="10" customFormat="1" ht="19.899999999999999" hidden="1" customHeight="1">
      <c r="B101" s="117"/>
      <c r="D101" s="118" t="s">
        <v>123</v>
      </c>
      <c r="E101" s="119"/>
      <c r="F101" s="119"/>
      <c r="G101" s="119"/>
      <c r="H101" s="119"/>
      <c r="I101" s="119"/>
      <c r="J101" s="120">
        <f>J165</f>
        <v>0</v>
      </c>
      <c r="L101" s="117"/>
    </row>
    <row r="102" spans="1:31" s="2" customFormat="1" ht="21.75" hidden="1" customHeight="1">
      <c r="A102" s="33"/>
      <c r="B102" s="34"/>
      <c r="C102" s="33"/>
      <c r="D102" s="33"/>
      <c r="E102" s="33"/>
      <c r="F102" s="33"/>
      <c r="G102" s="33"/>
      <c r="H102" s="33"/>
      <c r="I102" s="33"/>
      <c r="J102" s="33"/>
      <c r="K102" s="33"/>
      <c r="L102" s="43"/>
      <c r="S102" s="33"/>
      <c r="T102" s="33"/>
      <c r="U102" s="33"/>
      <c r="V102" s="33"/>
      <c r="W102" s="33"/>
      <c r="X102" s="33"/>
      <c r="Y102" s="33"/>
      <c r="Z102" s="33"/>
      <c r="AA102" s="33"/>
      <c r="AB102" s="33"/>
      <c r="AC102" s="33"/>
      <c r="AD102" s="33"/>
      <c r="AE102" s="33"/>
    </row>
    <row r="103" spans="1:31" s="2" customFormat="1" ht="6.95" hidden="1" customHeight="1">
      <c r="A103" s="33"/>
      <c r="B103" s="48"/>
      <c r="C103" s="49"/>
      <c r="D103" s="49"/>
      <c r="E103" s="49"/>
      <c r="F103" s="49"/>
      <c r="G103" s="49"/>
      <c r="H103" s="49"/>
      <c r="I103" s="49"/>
      <c r="J103" s="49"/>
      <c r="K103" s="49"/>
      <c r="L103" s="43"/>
      <c r="S103" s="33"/>
      <c r="T103" s="33"/>
      <c r="U103" s="33"/>
      <c r="V103" s="33"/>
      <c r="W103" s="33"/>
      <c r="X103" s="33"/>
      <c r="Y103" s="33"/>
      <c r="Z103" s="33"/>
      <c r="AA103" s="33"/>
      <c r="AB103" s="33"/>
      <c r="AC103" s="33"/>
      <c r="AD103" s="33"/>
      <c r="AE103" s="33"/>
    </row>
    <row r="104" spans="1:31" ht="11.25" hidden="1"/>
    <row r="105" spans="1:31" ht="11.25" hidden="1"/>
    <row r="106" spans="1:31" ht="11.25" hidden="1"/>
    <row r="107" spans="1:31" s="2" customFormat="1" ht="6.95" customHeight="1">
      <c r="A107" s="33"/>
      <c r="B107" s="50"/>
      <c r="C107" s="51"/>
      <c r="D107" s="51"/>
      <c r="E107" s="51"/>
      <c r="F107" s="51"/>
      <c r="G107" s="51"/>
      <c r="H107" s="51"/>
      <c r="I107" s="51"/>
      <c r="J107" s="51"/>
      <c r="K107" s="51"/>
      <c r="L107" s="43"/>
      <c r="S107" s="33"/>
      <c r="T107" s="33"/>
      <c r="U107" s="33"/>
      <c r="V107" s="33"/>
      <c r="W107" s="33"/>
      <c r="X107" s="33"/>
      <c r="Y107" s="33"/>
      <c r="Z107" s="33"/>
      <c r="AA107" s="33"/>
      <c r="AB107" s="33"/>
      <c r="AC107" s="33"/>
      <c r="AD107" s="33"/>
      <c r="AE107" s="33"/>
    </row>
    <row r="108" spans="1:31" s="2" customFormat="1" ht="24.95" customHeight="1">
      <c r="A108" s="33"/>
      <c r="B108" s="34"/>
      <c r="C108" s="22" t="s">
        <v>125</v>
      </c>
      <c r="D108" s="33"/>
      <c r="E108" s="33"/>
      <c r="F108" s="33"/>
      <c r="G108" s="33"/>
      <c r="H108" s="33"/>
      <c r="I108" s="33"/>
      <c r="J108" s="33"/>
      <c r="K108" s="33"/>
      <c r="L108" s="43"/>
      <c r="S108" s="33"/>
      <c r="T108" s="33"/>
      <c r="U108" s="33"/>
      <c r="V108" s="33"/>
      <c r="W108" s="33"/>
      <c r="X108" s="33"/>
      <c r="Y108" s="33"/>
      <c r="Z108" s="33"/>
      <c r="AA108" s="33"/>
      <c r="AB108" s="33"/>
      <c r="AC108" s="33"/>
      <c r="AD108" s="33"/>
      <c r="AE108" s="33"/>
    </row>
    <row r="109" spans="1:31" s="2" customFormat="1" ht="6.95" customHeight="1">
      <c r="A109" s="33"/>
      <c r="B109" s="34"/>
      <c r="C109" s="33"/>
      <c r="D109" s="33"/>
      <c r="E109" s="33"/>
      <c r="F109" s="33"/>
      <c r="G109" s="33"/>
      <c r="H109" s="33"/>
      <c r="I109" s="33"/>
      <c r="J109" s="33"/>
      <c r="K109" s="33"/>
      <c r="L109" s="43"/>
      <c r="S109" s="33"/>
      <c r="T109" s="33"/>
      <c r="U109" s="33"/>
      <c r="V109" s="33"/>
      <c r="W109" s="33"/>
      <c r="X109" s="33"/>
      <c r="Y109" s="33"/>
      <c r="Z109" s="33"/>
      <c r="AA109" s="33"/>
      <c r="AB109" s="33"/>
      <c r="AC109" s="33"/>
      <c r="AD109" s="33"/>
      <c r="AE109" s="33"/>
    </row>
    <row r="110" spans="1:31" s="2" customFormat="1" ht="12" customHeight="1">
      <c r="A110" s="33"/>
      <c r="B110" s="34"/>
      <c r="C110" s="28" t="s">
        <v>16</v>
      </c>
      <c r="D110" s="33"/>
      <c r="E110" s="33"/>
      <c r="F110" s="33"/>
      <c r="G110" s="33"/>
      <c r="H110" s="33"/>
      <c r="I110" s="33"/>
      <c r="J110" s="33"/>
      <c r="K110" s="33"/>
      <c r="L110" s="43"/>
      <c r="S110" s="33"/>
      <c r="T110" s="33"/>
      <c r="U110" s="33"/>
      <c r="V110" s="33"/>
      <c r="W110" s="33"/>
      <c r="X110" s="33"/>
      <c r="Y110" s="33"/>
      <c r="Z110" s="33"/>
      <c r="AA110" s="33"/>
      <c r="AB110" s="33"/>
      <c r="AC110" s="33"/>
      <c r="AD110" s="33"/>
      <c r="AE110" s="33"/>
    </row>
    <row r="111" spans="1:31" s="2" customFormat="1" ht="16.5" customHeight="1">
      <c r="A111" s="33"/>
      <c r="B111" s="34"/>
      <c r="C111" s="33"/>
      <c r="D111" s="33"/>
      <c r="E111" s="261" t="str">
        <f>E7</f>
        <v>PD - Regenerace sídliště Nádražní II etapa</v>
      </c>
      <c r="F111" s="262"/>
      <c r="G111" s="262"/>
      <c r="H111" s="262"/>
      <c r="I111" s="33"/>
      <c r="J111" s="33"/>
      <c r="K111" s="33"/>
      <c r="L111" s="43"/>
      <c r="S111" s="33"/>
      <c r="T111" s="33"/>
      <c r="U111" s="33"/>
      <c r="V111" s="33"/>
      <c r="W111" s="33"/>
      <c r="X111" s="33"/>
      <c r="Y111" s="33"/>
      <c r="Z111" s="33"/>
      <c r="AA111" s="33"/>
      <c r="AB111" s="33"/>
      <c r="AC111" s="33"/>
      <c r="AD111" s="33"/>
      <c r="AE111" s="33"/>
    </row>
    <row r="112" spans="1:31" s="2" customFormat="1" ht="12" customHeight="1">
      <c r="A112" s="33"/>
      <c r="B112" s="34"/>
      <c r="C112" s="28" t="s">
        <v>110</v>
      </c>
      <c r="D112" s="33"/>
      <c r="E112" s="33"/>
      <c r="F112" s="33"/>
      <c r="G112" s="33"/>
      <c r="H112" s="33"/>
      <c r="I112" s="33"/>
      <c r="J112" s="33"/>
      <c r="K112" s="33"/>
      <c r="L112" s="43"/>
      <c r="S112" s="33"/>
      <c r="T112" s="33"/>
      <c r="U112" s="33"/>
      <c r="V112" s="33"/>
      <c r="W112" s="33"/>
      <c r="X112" s="33"/>
      <c r="Y112" s="33"/>
      <c r="Z112" s="33"/>
      <c r="AA112" s="33"/>
      <c r="AB112" s="33"/>
      <c r="AC112" s="33"/>
      <c r="AD112" s="33"/>
      <c r="AE112" s="33"/>
    </row>
    <row r="113" spans="1:65" s="2" customFormat="1" ht="16.5" customHeight="1">
      <c r="A113" s="33"/>
      <c r="B113" s="34"/>
      <c r="C113" s="33"/>
      <c r="D113" s="33"/>
      <c r="E113" s="226" t="str">
        <f>E9</f>
        <v>část - C - SO - 101 - Odpočinková místa</v>
      </c>
      <c r="F113" s="263"/>
      <c r="G113" s="263"/>
      <c r="H113" s="263"/>
      <c r="I113" s="33"/>
      <c r="J113" s="33"/>
      <c r="K113" s="33"/>
      <c r="L113" s="43"/>
      <c r="S113" s="33"/>
      <c r="T113" s="33"/>
      <c r="U113" s="33"/>
      <c r="V113" s="33"/>
      <c r="W113" s="33"/>
      <c r="X113" s="33"/>
      <c r="Y113" s="33"/>
      <c r="Z113" s="33"/>
      <c r="AA113" s="33"/>
      <c r="AB113" s="33"/>
      <c r="AC113" s="33"/>
      <c r="AD113" s="33"/>
      <c r="AE113" s="33"/>
    </row>
    <row r="114" spans="1:65" s="2" customFormat="1" ht="6.95" customHeight="1">
      <c r="A114" s="33"/>
      <c r="B114" s="34"/>
      <c r="C114" s="33"/>
      <c r="D114" s="33"/>
      <c r="E114" s="33"/>
      <c r="F114" s="33"/>
      <c r="G114" s="33"/>
      <c r="H114" s="33"/>
      <c r="I114" s="33"/>
      <c r="J114" s="33"/>
      <c r="K114" s="33"/>
      <c r="L114" s="43"/>
      <c r="S114" s="33"/>
      <c r="T114" s="33"/>
      <c r="U114" s="33"/>
      <c r="V114" s="33"/>
      <c r="W114" s="33"/>
      <c r="X114" s="33"/>
      <c r="Y114" s="33"/>
      <c r="Z114" s="33"/>
      <c r="AA114" s="33"/>
      <c r="AB114" s="33"/>
      <c r="AC114" s="33"/>
      <c r="AD114" s="33"/>
      <c r="AE114" s="33"/>
    </row>
    <row r="115" spans="1:65" s="2" customFormat="1" ht="12" customHeight="1">
      <c r="A115" s="33"/>
      <c r="B115" s="34"/>
      <c r="C115" s="28" t="s">
        <v>20</v>
      </c>
      <c r="D115" s="33"/>
      <c r="E115" s="33"/>
      <c r="F115" s="26" t="str">
        <f>F12</f>
        <v xml:space="preserve"> </v>
      </c>
      <c r="G115" s="33"/>
      <c r="H115" s="33"/>
      <c r="I115" s="28" t="s">
        <v>22</v>
      </c>
      <c r="J115" s="56" t="str">
        <f>IF(J12="","",J12)</f>
        <v>11. 8. 2022</v>
      </c>
      <c r="K115" s="33"/>
      <c r="L115" s="43"/>
      <c r="S115" s="33"/>
      <c r="T115" s="33"/>
      <c r="U115" s="33"/>
      <c r="V115" s="33"/>
      <c r="W115" s="33"/>
      <c r="X115" s="33"/>
      <c r="Y115" s="33"/>
      <c r="Z115" s="33"/>
      <c r="AA115" s="33"/>
      <c r="AB115" s="33"/>
      <c r="AC115" s="33"/>
      <c r="AD115" s="33"/>
      <c r="AE115" s="33"/>
    </row>
    <row r="116" spans="1:65" s="2" customFormat="1" ht="6.95" customHeight="1">
      <c r="A116" s="33"/>
      <c r="B116" s="34"/>
      <c r="C116" s="33"/>
      <c r="D116" s="33"/>
      <c r="E116" s="33"/>
      <c r="F116" s="33"/>
      <c r="G116" s="33"/>
      <c r="H116" s="33"/>
      <c r="I116" s="33"/>
      <c r="J116" s="33"/>
      <c r="K116" s="33"/>
      <c r="L116" s="43"/>
      <c r="S116" s="33"/>
      <c r="T116" s="33"/>
      <c r="U116" s="33"/>
      <c r="V116" s="33"/>
      <c r="W116" s="33"/>
      <c r="X116" s="33"/>
      <c r="Y116" s="33"/>
      <c r="Z116" s="33"/>
      <c r="AA116" s="33"/>
      <c r="AB116" s="33"/>
      <c r="AC116" s="33"/>
      <c r="AD116" s="33"/>
      <c r="AE116" s="33"/>
    </row>
    <row r="117" spans="1:65" s="2" customFormat="1" ht="15.2" customHeight="1">
      <c r="A117" s="33"/>
      <c r="B117" s="34"/>
      <c r="C117" s="28" t="s">
        <v>24</v>
      </c>
      <c r="D117" s="33"/>
      <c r="E117" s="33"/>
      <c r="F117" s="26" t="str">
        <f>E15</f>
        <v xml:space="preserve"> </v>
      </c>
      <c r="G117" s="33"/>
      <c r="H117" s="33"/>
      <c r="I117" s="28" t="s">
        <v>29</v>
      </c>
      <c r="J117" s="31" t="str">
        <f>E21</f>
        <v xml:space="preserve"> </v>
      </c>
      <c r="K117" s="33"/>
      <c r="L117" s="43"/>
      <c r="S117" s="33"/>
      <c r="T117" s="33"/>
      <c r="U117" s="33"/>
      <c r="V117" s="33"/>
      <c r="W117" s="33"/>
      <c r="X117" s="33"/>
      <c r="Y117" s="33"/>
      <c r="Z117" s="33"/>
      <c r="AA117" s="33"/>
      <c r="AB117" s="33"/>
      <c r="AC117" s="33"/>
      <c r="AD117" s="33"/>
      <c r="AE117" s="33"/>
    </row>
    <row r="118" spans="1:65" s="2" customFormat="1" ht="15.2" customHeight="1">
      <c r="A118" s="33"/>
      <c r="B118" s="34"/>
      <c r="C118" s="28" t="s">
        <v>27</v>
      </c>
      <c r="D118" s="33"/>
      <c r="E118" s="33"/>
      <c r="F118" s="26" t="str">
        <f>IF(E18="","",E18)</f>
        <v>Vyplň údaj</v>
      </c>
      <c r="G118" s="33"/>
      <c r="H118" s="33"/>
      <c r="I118" s="28" t="s">
        <v>31</v>
      </c>
      <c r="J118" s="31" t="str">
        <f>E24</f>
        <v xml:space="preserve"> </v>
      </c>
      <c r="K118" s="33"/>
      <c r="L118" s="43"/>
      <c r="S118" s="33"/>
      <c r="T118" s="33"/>
      <c r="U118" s="33"/>
      <c r="V118" s="33"/>
      <c r="W118" s="33"/>
      <c r="X118" s="33"/>
      <c r="Y118" s="33"/>
      <c r="Z118" s="33"/>
      <c r="AA118" s="33"/>
      <c r="AB118" s="33"/>
      <c r="AC118" s="33"/>
      <c r="AD118" s="33"/>
      <c r="AE118" s="33"/>
    </row>
    <row r="119" spans="1:65" s="2" customFormat="1" ht="10.35" customHeight="1">
      <c r="A119" s="33"/>
      <c r="B119" s="34"/>
      <c r="C119" s="33"/>
      <c r="D119" s="33"/>
      <c r="E119" s="33"/>
      <c r="F119" s="33"/>
      <c r="G119" s="33"/>
      <c r="H119" s="33"/>
      <c r="I119" s="33"/>
      <c r="J119" s="33"/>
      <c r="K119" s="33"/>
      <c r="L119" s="43"/>
      <c r="S119" s="33"/>
      <c r="T119" s="33"/>
      <c r="U119" s="33"/>
      <c r="V119" s="33"/>
      <c r="W119" s="33"/>
      <c r="X119" s="33"/>
      <c r="Y119" s="33"/>
      <c r="Z119" s="33"/>
      <c r="AA119" s="33"/>
      <c r="AB119" s="33"/>
      <c r="AC119" s="33"/>
      <c r="AD119" s="33"/>
      <c r="AE119" s="33"/>
    </row>
    <row r="120" spans="1:65" s="11" customFormat="1" ht="29.25" customHeight="1">
      <c r="A120" s="121"/>
      <c r="B120" s="122"/>
      <c r="C120" s="123" t="s">
        <v>126</v>
      </c>
      <c r="D120" s="124" t="s">
        <v>58</v>
      </c>
      <c r="E120" s="124" t="s">
        <v>54</v>
      </c>
      <c r="F120" s="124" t="s">
        <v>55</v>
      </c>
      <c r="G120" s="124" t="s">
        <v>127</v>
      </c>
      <c r="H120" s="124" t="s">
        <v>128</v>
      </c>
      <c r="I120" s="124" t="s">
        <v>129</v>
      </c>
      <c r="J120" s="124" t="s">
        <v>114</v>
      </c>
      <c r="K120" s="125" t="s">
        <v>130</v>
      </c>
      <c r="L120" s="126"/>
      <c r="M120" s="63" t="s">
        <v>1</v>
      </c>
      <c r="N120" s="64" t="s">
        <v>37</v>
      </c>
      <c r="O120" s="64" t="s">
        <v>131</v>
      </c>
      <c r="P120" s="64" t="s">
        <v>132</v>
      </c>
      <c r="Q120" s="64" t="s">
        <v>133</v>
      </c>
      <c r="R120" s="64" t="s">
        <v>134</v>
      </c>
      <c r="S120" s="64" t="s">
        <v>135</v>
      </c>
      <c r="T120" s="65" t="s">
        <v>136</v>
      </c>
      <c r="U120" s="121"/>
      <c r="V120" s="121"/>
      <c r="W120" s="121"/>
      <c r="X120" s="121"/>
      <c r="Y120" s="121"/>
      <c r="Z120" s="121"/>
      <c r="AA120" s="121"/>
      <c r="AB120" s="121"/>
      <c r="AC120" s="121"/>
      <c r="AD120" s="121"/>
      <c r="AE120" s="121"/>
    </row>
    <row r="121" spans="1:65" s="2" customFormat="1" ht="22.9" customHeight="1">
      <c r="A121" s="33"/>
      <c r="B121" s="34"/>
      <c r="C121" s="70" t="s">
        <v>137</v>
      </c>
      <c r="D121" s="33"/>
      <c r="E121" s="33"/>
      <c r="F121" s="33"/>
      <c r="G121" s="33"/>
      <c r="H121" s="33"/>
      <c r="I121" s="33"/>
      <c r="J121" s="127">
        <f>BK121</f>
        <v>0</v>
      </c>
      <c r="K121" s="33"/>
      <c r="L121" s="34"/>
      <c r="M121" s="66"/>
      <c r="N121" s="57"/>
      <c r="O121" s="67"/>
      <c r="P121" s="128">
        <f>P122</f>
        <v>0</v>
      </c>
      <c r="Q121" s="67"/>
      <c r="R121" s="128">
        <f>R122</f>
        <v>82.883399999999995</v>
      </c>
      <c r="S121" s="67"/>
      <c r="T121" s="129">
        <f>T122</f>
        <v>0</v>
      </c>
      <c r="U121" s="33"/>
      <c r="V121" s="33"/>
      <c r="W121" s="33"/>
      <c r="X121" s="33"/>
      <c r="Y121" s="33"/>
      <c r="Z121" s="33"/>
      <c r="AA121" s="33"/>
      <c r="AB121" s="33"/>
      <c r="AC121" s="33"/>
      <c r="AD121" s="33"/>
      <c r="AE121" s="33"/>
      <c r="AT121" s="18" t="s">
        <v>72</v>
      </c>
      <c r="AU121" s="18" t="s">
        <v>116</v>
      </c>
      <c r="BK121" s="130">
        <f>BK122</f>
        <v>0</v>
      </c>
    </row>
    <row r="122" spans="1:65" s="12" customFormat="1" ht="25.9" customHeight="1">
      <c r="B122" s="131"/>
      <c r="D122" s="132" t="s">
        <v>72</v>
      </c>
      <c r="E122" s="133" t="s">
        <v>138</v>
      </c>
      <c r="F122" s="133" t="s">
        <v>139</v>
      </c>
      <c r="I122" s="134"/>
      <c r="J122" s="135">
        <f>BK122</f>
        <v>0</v>
      </c>
      <c r="L122" s="131"/>
      <c r="M122" s="136"/>
      <c r="N122" s="137"/>
      <c r="O122" s="137"/>
      <c r="P122" s="138">
        <f>P123+P144+P156+P165</f>
        <v>0</v>
      </c>
      <c r="Q122" s="137"/>
      <c r="R122" s="138">
        <f>R123+R144+R156+R165</f>
        <v>82.883399999999995</v>
      </c>
      <c r="S122" s="137"/>
      <c r="T122" s="139">
        <f>T123+T144+T156+T165</f>
        <v>0</v>
      </c>
      <c r="AR122" s="132" t="s">
        <v>81</v>
      </c>
      <c r="AT122" s="140" t="s">
        <v>72</v>
      </c>
      <c r="AU122" s="140" t="s">
        <v>73</v>
      </c>
      <c r="AY122" s="132" t="s">
        <v>140</v>
      </c>
      <c r="BK122" s="141">
        <f>BK123+BK144+BK156+BK165</f>
        <v>0</v>
      </c>
    </row>
    <row r="123" spans="1:65" s="12" customFormat="1" ht="22.9" customHeight="1">
      <c r="B123" s="131"/>
      <c r="D123" s="132" t="s">
        <v>72</v>
      </c>
      <c r="E123" s="142" t="s">
        <v>81</v>
      </c>
      <c r="F123" s="142" t="s">
        <v>141</v>
      </c>
      <c r="I123" s="134"/>
      <c r="J123" s="143">
        <f>BK123</f>
        <v>0</v>
      </c>
      <c r="L123" s="131"/>
      <c r="M123" s="136"/>
      <c r="N123" s="137"/>
      <c r="O123" s="137"/>
      <c r="P123" s="138">
        <f>SUM(P124:P143)</f>
        <v>0</v>
      </c>
      <c r="Q123" s="137"/>
      <c r="R123" s="138">
        <f>SUM(R124:R143)</f>
        <v>0</v>
      </c>
      <c r="S123" s="137"/>
      <c r="T123" s="139">
        <f>SUM(T124:T143)</f>
        <v>0</v>
      </c>
      <c r="AR123" s="132" t="s">
        <v>81</v>
      </c>
      <c r="AT123" s="140" t="s">
        <v>72</v>
      </c>
      <c r="AU123" s="140" t="s">
        <v>81</v>
      </c>
      <c r="AY123" s="132" t="s">
        <v>140</v>
      </c>
      <c r="BK123" s="141">
        <f>SUM(BK124:BK143)</f>
        <v>0</v>
      </c>
    </row>
    <row r="124" spans="1:65" s="2" customFormat="1" ht="21.75" customHeight="1">
      <c r="A124" s="33"/>
      <c r="B124" s="144"/>
      <c r="C124" s="145" t="s">
        <v>81</v>
      </c>
      <c r="D124" s="145" t="s">
        <v>142</v>
      </c>
      <c r="E124" s="146" t="s">
        <v>207</v>
      </c>
      <c r="F124" s="147" t="s">
        <v>208</v>
      </c>
      <c r="G124" s="148" t="s">
        <v>209</v>
      </c>
      <c r="H124" s="149">
        <v>8.16</v>
      </c>
      <c r="I124" s="150"/>
      <c r="J124" s="151">
        <f>ROUND(I124*H124,2)</f>
        <v>0</v>
      </c>
      <c r="K124" s="147" t="s">
        <v>210</v>
      </c>
      <c r="L124" s="34"/>
      <c r="M124" s="152" t="s">
        <v>1</v>
      </c>
      <c r="N124" s="153" t="s">
        <v>38</v>
      </c>
      <c r="O124" s="59"/>
      <c r="P124" s="154">
        <f>O124*H124</f>
        <v>0</v>
      </c>
      <c r="Q124" s="154">
        <v>0</v>
      </c>
      <c r="R124" s="154">
        <f>Q124*H124</f>
        <v>0</v>
      </c>
      <c r="S124" s="154">
        <v>0</v>
      </c>
      <c r="T124" s="155">
        <f>S124*H124</f>
        <v>0</v>
      </c>
      <c r="U124" s="33"/>
      <c r="V124" s="33"/>
      <c r="W124" s="33"/>
      <c r="X124" s="33"/>
      <c r="Y124" s="33"/>
      <c r="Z124" s="33"/>
      <c r="AA124" s="33"/>
      <c r="AB124" s="33"/>
      <c r="AC124" s="33"/>
      <c r="AD124" s="33"/>
      <c r="AE124" s="33"/>
      <c r="AR124" s="156" t="s">
        <v>147</v>
      </c>
      <c r="AT124" s="156" t="s">
        <v>142</v>
      </c>
      <c r="AU124" s="156" t="s">
        <v>83</v>
      </c>
      <c r="AY124" s="18" t="s">
        <v>140</v>
      </c>
      <c r="BE124" s="157">
        <f>IF(N124="základní",J124,0)</f>
        <v>0</v>
      </c>
      <c r="BF124" s="157">
        <f>IF(N124="snížená",J124,0)</f>
        <v>0</v>
      </c>
      <c r="BG124" s="157">
        <f>IF(N124="zákl. přenesená",J124,0)</f>
        <v>0</v>
      </c>
      <c r="BH124" s="157">
        <f>IF(N124="sníž. přenesená",J124,0)</f>
        <v>0</v>
      </c>
      <c r="BI124" s="157">
        <f>IF(N124="nulová",J124,0)</f>
        <v>0</v>
      </c>
      <c r="BJ124" s="18" t="s">
        <v>81</v>
      </c>
      <c r="BK124" s="157">
        <f>ROUND(I124*H124,2)</f>
        <v>0</v>
      </c>
      <c r="BL124" s="18" t="s">
        <v>147</v>
      </c>
      <c r="BM124" s="156" t="s">
        <v>1391</v>
      </c>
    </row>
    <row r="125" spans="1:65" s="2" customFormat="1" ht="29.25">
      <c r="A125" s="33"/>
      <c r="B125" s="34"/>
      <c r="C125" s="33"/>
      <c r="D125" s="158" t="s">
        <v>149</v>
      </c>
      <c r="E125" s="33"/>
      <c r="F125" s="159" t="s">
        <v>212</v>
      </c>
      <c r="G125" s="33"/>
      <c r="H125" s="33"/>
      <c r="I125" s="160"/>
      <c r="J125" s="33"/>
      <c r="K125" s="33"/>
      <c r="L125" s="34"/>
      <c r="M125" s="161"/>
      <c r="N125" s="162"/>
      <c r="O125" s="59"/>
      <c r="P125" s="59"/>
      <c r="Q125" s="59"/>
      <c r="R125" s="59"/>
      <c r="S125" s="59"/>
      <c r="T125" s="60"/>
      <c r="U125" s="33"/>
      <c r="V125" s="33"/>
      <c r="W125" s="33"/>
      <c r="X125" s="33"/>
      <c r="Y125" s="33"/>
      <c r="Z125" s="33"/>
      <c r="AA125" s="33"/>
      <c r="AB125" s="33"/>
      <c r="AC125" s="33"/>
      <c r="AD125" s="33"/>
      <c r="AE125" s="33"/>
      <c r="AT125" s="18" t="s">
        <v>149</v>
      </c>
      <c r="AU125" s="18" t="s">
        <v>83</v>
      </c>
    </row>
    <row r="126" spans="1:65" s="2" customFormat="1" ht="234">
      <c r="A126" s="33"/>
      <c r="B126" s="34"/>
      <c r="C126" s="33"/>
      <c r="D126" s="158" t="s">
        <v>153</v>
      </c>
      <c r="E126" s="33"/>
      <c r="F126" s="165" t="s">
        <v>213</v>
      </c>
      <c r="G126" s="33"/>
      <c r="H126" s="33"/>
      <c r="I126" s="160"/>
      <c r="J126" s="33"/>
      <c r="K126" s="33"/>
      <c r="L126" s="34"/>
      <c r="M126" s="161"/>
      <c r="N126" s="162"/>
      <c r="O126" s="59"/>
      <c r="P126" s="59"/>
      <c r="Q126" s="59"/>
      <c r="R126" s="59"/>
      <c r="S126" s="59"/>
      <c r="T126" s="60"/>
      <c r="U126" s="33"/>
      <c r="V126" s="33"/>
      <c r="W126" s="33"/>
      <c r="X126" s="33"/>
      <c r="Y126" s="33"/>
      <c r="Z126" s="33"/>
      <c r="AA126" s="33"/>
      <c r="AB126" s="33"/>
      <c r="AC126" s="33"/>
      <c r="AD126" s="33"/>
      <c r="AE126" s="33"/>
      <c r="AT126" s="18" t="s">
        <v>153</v>
      </c>
      <c r="AU126" s="18" t="s">
        <v>83</v>
      </c>
    </row>
    <row r="127" spans="1:65" s="13" customFormat="1" ht="11.25">
      <c r="B127" s="166"/>
      <c r="D127" s="158" t="s">
        <v>155</v>
      </c>
      <c r="E127" s="167" t="s">
        <v>1</v>
      </c>
      <c r="F127" s="168" t="s">
        <v>1392</v>
      </c>
      <c r="H127" s="169">
        <v>8.16</v>
      </c>
      <c r="I127" s="170"/>
      <c r="L127" s="166"/>
      <c r="M127" s="171"/>
      <c r="N127" s="172"/>
      <c r="O127" s="172"/>
      <c r="P127" s="172"/>
      <c r="Q127" s="172"/>
      <c r="R127" s="172"/>
      <c r="S127" s="172"/>
      <c r="T127" s="173"/>
      <c r="AT127" s="167" t="s">
        <v>155</v>
      </c>
      <c r="AU127" s="167" t="s">
        <v>83</v>
      </c>
      <c r="AV127" s="13" t="s">
        <v>83</v>
      </c>
      <c r="AW127" s="13" t="s">
        <v>30</v>
      </c>
      <c r="AX127" s="13" t="s">
        <v>81</v>
      </c>
      <c r="AY127" s="167" t="s">
        <v>140</v>
      </c>
    </row>
    <row r="128" spans="1:65" s="2" customFormat="1" ht="33" customHeight="1">
      <c r="A128" s="33"/>
      <c r="B128" s="144"/>
      <c r="C128" s="145" t="s">
        <v>83</v>
      </c>
      <c r="D128" s="145" t="s">
        <v>142</v>
      </c>
      <c r="E128" s="146" t="s">
        <v>215</v>
      </c>
      <c r="F128" s="147" t="s">
        <v>216</v>
      </c>
      <c r="G128" s="148" t="s">
        <v>209</v>
      </c>
      <c r="H128" s="149">
        <v>23.664000000000001</v>
      </c>
      <c r="I128" s="150"/>
      <c r="J128" s="151">
        <f>ROUND(I128*H128,2)</f>
        <v>0</v>
      </c>
      <c r="K128" s="147" t="s">
        <v>146</v>
      </c>
      <c r="L128" s="34"/>
      <c r="M128" s="152" t="s">
        <v>1</v>
      </c>
      <c r="N128" s="153" t="s">
        <v>38</v>
      </c>
      <c r="O128" s="59"/>
      <c r="P128" s="154">
        <f>O128*H128</f>
        <v>0</v>
      </c>
      <c r="Q128" s="154">
        <v>0</v>
      </c>
      <c r="R128" s="154">
        <f>Q128*H128</f>
        <v>0</v>
      </c>
      <c r="S128" s="154">
        <v>0</v>
      </c>
      <c r="T128" s="155">
        <f>S128*H128</f>
        <v>0</v>
      </c>
      <c r="U128" s="33"/>
      <c r="V128" s="33"/>
      <c r="W128" s="33"/>
      <c r="X128" s="33"/>
      <c r="Y128" s="33"/>
      <c r="Z128" s="33"/>
      <c r="AA128" s="33"/>
      <c r="AB128" s="33"/>
      <c r="AC128" s="33"/>
      <c r="AD128" s="33"/>
      <c r="AE128" s="33"/>
      <c r="AR128" s="156" t="s">
        <v>147</v>
      </c>
      <c r="AT128" s="156" t="s">
        <v>142</v>
      </c>
      <c r="AU128" s="156" t="s">
        <v>83</v>
      </c>
      <c r="AY128" s="18" t="s">
        <v>140</v>
      </c>
      <c r="BE128" s="157">
        <f>IF(N128="základní",J128,0)</f>
        <v>0</v>
      </c>
      <c r="BF128" s="157">
        <f>IF(N128="snížená",J128,0)</f>
        <v>0</v>
      </c>
      <c r="BG128" s="157">
        <f>IF(N128="zákl. přenesená",J128,0)</f>
        <v>0</v>
      </c>
      <c r="BH128" s="157">
        <f>IF(N128="sníž. přenesená",J128,0)</f>
        <v>0</v>
      </c>
      <c r="BI128" s="157">
        <f>IF(N128="nulová",J128,0)</f>
        <v>0</v>
      </c>
      <c r="BJ128" s="18" t="s">
        <v>81</v>
      </c>
      <c r="BK128" s="157">
        <f>ROUND(I128*H128,2)</f>
        <v>0</v>
      </c>
      <c r="BL128" s="18" t="s">
        <v>147</v>
      </c>
      <c r="BM128" s="156" t="s">
        <v>1393</v>
      </c>
    </row>
    <row r="129" spans="1:65" s="2" customFormat="1" ht="19.5">
      <c r="A129" s="33"/>
      <c r="B129" s="34"/>
      <c r="C129" s="33"/>
      <c r="D129" s="158" t="s">
        <v>149</v>
      </c>
      <c r="E129" s="33"/>
      <c r="F129" s="159" t="s">
        <v>218</v>
      </c>
      <c r="G129" s="33"/>
      <c r="H129" s="33"/>
      <c r="I129" s="160"/>
      <c r="J129" s="33"/>
      <c r="K129" s="33"/>
      <c r="L129" s="34"/>
      <c r="M129" s="161"/>
      <c r="N129" s="162"/>
      <c r="O129" s="59"/>
      <c r="P129" s="59"/>
      <c r="Q129" s="59"/>
      <c r="R129" s="59"/>
      <c r="S129" s="59"/>
      <c r="T129" s="60"/>
      <c r="U129" s="33"/>
      <c r="V129" s="33"/>
      <c r="W129" s="33"/>
      <c r="X129" s="33"/>
      <c r="Y129" s="33"/>
      <c r="Z129" s="33"/>
      <c r="AA129" s="33"/>
      <c r="AB129" s="33"/>
      <c r="AC129" s="33"/>
      <c r="AD129" s="33"/>
      <c r="AE129" s="33"/>
      <c r="AT129" s="18" t="s">
        <v>149</v>
      </c>
      <c r="AU129" s="18" t="s">
        <v>83</v>
      </c>
    </row>
    <row r="130" spans="1:65" s="2" customFormat="1" ht="11.25">
      <c r="A130" s="33"/>
      <c r="B130" s="34"/>
      <c r="C130" s="33"/>
      <c r="D130" s="163" t="s">
        <v>151</v>
      </c>
      <c r="E130" s="33"/>
      <c r="F130" s="164" t="s">
        <v>219</v>
      </c>
      <c r="G130" s="33"/>
      <c r="H130" s="33"/>
      <c r="I130" s="160"/>
      <c r="J130" s="33"/>
      <c r="K130" s="33"/>
      <c r="L130" s="34"/>
      <c r="M130" s="161"/>
      <c r="N130" s="162"/>
      <c r="O130" s="59"/>
      <c r="P130" s="59"/>
      <c r="Q130" s="59"/>
      <c r="R130" s="59"/>
      <c r="S130" s="59"/>
      <c r="T130" s="60"/>
      <c r="U130" s="33"/>
      <c r="V130" s="33"/>
      <c r="W130" s="33"/>
      <c r="X130" s="33"/>
      <c r="Y130" s="33"/>
      <c r="Z130" s="33"/>
      <c r="AA130" s="33"/>
      <c r="AB130" s="33"/>
      <c r="AC130" s="33"/>
      <c r="AD130" s="33"/>
      <c r="AE130" s="33"/>
      <c r="AT130" s="18" t="s">
        <v>151</v>
      </c>
      <c r="AU130" s="18" t="s">
        <v>83</v>
      </c>
    </row>
    <row r="131" spans="1:65" s="13" customFormat="1" ht="11.25">
      <c r="B131" s="166"/>
      <c r="D131" s="158" t="s">
        <v>155</v>
      </c>
      <c r="E131" s="167" t="s">
        <v>1</v>
      </c>
      <c r="F131" s="168" t="s">
        <v>1394</v>
      </c>
      <c r="H131" s="169">
        <v>23.664000000000001</v>
      </c>
      <c r="I131" s="170"/>
      <c r="L131" s="166"/>
      <c r="M131" s="171"/>
      <c r="N131" s="172"/>
      <c r="O131" s="172"/>
      <c r="P131" s="172"/>
      <c r="Q131" s="172"/>
      <c r="R131" s="172"/>
      <c r="S131" s="172"/>
      <c r="T131" s="173"/>
      <c r="AT131" s="167" t="s">
        <v>155</v>
      </c>
      <c r="AU131" s="167" t="s">
        <v>83</v>
      </c>
      <c r="AV131" s="13" t="s">
        <v>83</v>
      </c>
      <c r="AW131" s="13" t="s">
        <v>30</v>
      </c>
      <c r="AX131" s="13" t="s">
        <v>81</v>
      </c>
      <c r="AY131" s="167" t="s">
        <v>140</v>
      </c>
    </row>
    <row r="132" spans="1:65" s="2" customFormat="1" ht="37.9" customHeight="1">
      <c r="A132" s="33"/>
      <c r="B132" s="144"/>
      <c r="C132" s="145" t="s">
        <v>158</v>
      </c>
      <c r="D132" s="145" t="s">
        <v>142</v>
      </c>
      <c r="E132" s="146" t="s">
        <v>224</v>
      </c>
      <c r="F132" s="147" t="s">
        <v>225</v>
      </c>
      <c r="G132" s="148" t="s">
        <v>209</v>
      </c>
      <c r="H132" s="149">
        <v>31.82</v>
      </c>
      <c r="I132" s="150"/>
      <c r="J132" s="151">
        <f>ROUND(I132*H132,2)</f>
        <v>0</v>
      </c>
      <c r="K132" s="147" t="s">
        <v>146</v>
      </c>
      <c r="L132" s="34"/>
      <c r="M132" s="152" t="s">
        <v>1</v>
      </c>
      <c r="N132" s="153" t="s">
        <v>38</v>
      </c>
      <c r="O132" s="59"/>
      <c r="P132" s="154">
        <f>O132*H132</f>
        <v>0</v>
      </c>
      <c r="Q132" s="154">
        <v>0</v>
      </c>
      <c r="R132" s="154">
        <f>Q132*H132</f>
        <v>0</v>
      </c>
      <c r="S132" s="154">
        <v>0</v>
      </c>
      <c r="T132" s="155">
        <f>S132*H132</f>
        <v>0</v>
      </c>
      <c r="U132" s="33"/>
      <c r="V132" s="33"/>
      <c r="W132" s="33"/>
      <c r="X132" s="33"/>
      <c r="Y132" s="33"/>
      <c r="Z132" s="33"/>
      <c r="AA132" s="33"/>
      <c r="AB132" s="33"/>
      <c r="AC132" s="33"/>
      <c r="AD132" s="33"/>
      <c r="AE132" s="33"/>
      <c r="AR132" s="156" t="s">
        <v>147</v>
      </c>
      <c r="AT132" s="156" t="s">
        <v>142</v>
      </c>
      <c r="AU132" s="156" t="s">
        <v>83</v>
      </c>
      <c r="AY132" s="18" t="s">
        <v>140</v>
      </c>
      <c r="BE132" s="157">
        <f>IF(N132="základní",J132,0)</f>
        <v>0</v>
      </c>
      <c r="BF132" s="157">
        <f>IF(N132="snížená",J132,0)</f>
        <v>0</v>
      </c>
      <c r="BG132" s="157">
        <f>IF(N132="zákl. přenesená",J132,0)</f>
        <v>0</v>
      </c>
      <c r="BH132" s="157">
        <f>IF(N132="sníž. přenesená",J132,0)</f>
        <v>0</v>
      </c>
      <c r="BI132" s="157">
        <f>IF(N132="nulová",J132,0)</f>
        <v>0</v>
      </c>
      <c r="BJ132" s="18" t="s">
        <v>81</v>
      </c>
      <c r="BK132" s="157">
        <f>ROUND(I132*H132,2)</f>
        <v>0</v>
      </c>
      <c r="BL132" s="18" t="s">
        <v>147</v>
      </c>
      <c r="BM132" s="156" t="s">
        <v>1395</v>
      </c>
    </row>
    <row r="133" spans="1:65" s="2" customFormat="1" ht="39">
      <c r="A133" s="33"/>
      <c r="B133" s="34"/>
      <c r="C133" s="33"/>
      <c r="D133" s="158" t="s">
        <v>149</v>
      </c>
      <c r="E133" s="33"/>
      <c r="F133" s="159" t="s">
        <v>227</v>
      </c>
      <c r="G133" s="33"/>
      <c r="H133" s="33"/>
      <c r="I133" s="160"/>
      <c r="J133" s="33"/>
      <c r="K133" s="33"/>
      <c r="L133" s="34"/>
      <c r="M133" s="161"/>
      <c r="N133" s="162"/>
      <c r="O133" s="59"/>
      <c r="P133" s="59"/>
      <c r="Q133" s="59"/>
      <c r="R133" s="59"/>
      <c r="S133" s="59"/>
      <c r="T133" s="60"/>
      <c r="U133" s="33"/>
      <c r="V133" s="33"/>
      <c r="W133" s="33"/>
      <c r="X133" s="33"/>
      <c r="Y133" s="33"/>
      <c r="Z133" s="33"/>
      <c r="AA133" s="33"/>
      <c r="AB133" s="33"/>
      <c r="AC133" s="33"/>
      <c r="AD133" s="33"/>
      <c r="AE133" s="33"/>
      <c r="AT133" s="18" t="s">
        <v>149</v>
      </c>
      <c r="AU133" s="18" t="s">
        <v>83</v>
      </c>
    </row>
    <row r="134" spans="1:65" s="2" customFormat="1" ht="11.25">
      <c r="A134" s="33"/>
      <c r="B134" s="34"/>
      <c r="C134" s="33"/>
      <c r="D134" s="163" t="s">
        <v>151</v>
      </c>
      <c r="E134" s="33"/>
      <c r="F134" s="164" t="s">
        <v>228</v>
      </c>
      <c r="G134" s="33"/>
      <c r="H134" s="33"/>
      <c r="I134" s="160"/>
      <c r="J134" s="33"/>
      <c r="K134" s="33"/>
      <c r="L134" s="34"/>
      <c r="M134" s="161"/>
      <c r="N134" s="162"/>
      <c r="O134" s="59"/>
      <c r="P134" s="59"/>
      <c r="Q134" s="59"/>
      <c r="R134" s="59"/>
      <c r="S134" s="59"/>
      <c r="T134" s="60"/>
      <c r="U134" s="33"/>
      <c r="V134" s="33"/>
      <c r="W134" s="33"/>
      <c r="X134" s="33"/>
      <c r="Y134" s="33"/>
      <c r="Z134" s="33"/>
      <c r="AA134" s="33"/>
      <c r="AB134" s="33"/>
      <c r="AC134" s="33"/>
      <c r="AD134" s="33"/>
      <c r="AE134" s="33"/>
      <c r="AT134" s="18" t="s">
        <v>151</v>
      </c>
      <c r="AU134" s="18" t="s">
        <v>83</v>
      </c>
    </row>
    <row r="135" spans="1:65" s="13" customFormat="1" ht="22.5">
      <c r="B135" s="166"/>
      <c r="D135" s="158" t="s">
        <v>155</v>
      </c>
      <c r="E135" s="167" t="s">
        <v>1</v>
      </c>
      <c r="F135" s="168" t="s">
        <v>1396</v>
      </c>
      <c r="H135" s="169">
        <v>31.82</v>
      </c>
      <c r="I135" s="170"/>
      <c r="L135" s="166"/>
      <c r="M135" s="171"/>
      <c r="N135" s="172"/>
      <c r="O135" s="172"/>
      <c r="P135" s="172"/>
      <c r="Q135" s="172"/>
      <c r="R135" s="172"/>
      <c r="S135" s="172"/>
      <c r="T135" s="173"/>
      <c r="AT135" s="167" t="s">
        <v>155</v>
      </c>
      <c r="AU135" s="167" t="s">
        <v>83</v>
      </c>
      <c r="AV135" s="13" t="s">
        <v>83</v>
      </c>
      <c r="AW135" s="13" t="s">
        <v>30</v>
      </c>
      <c r="AX135" s="13" t="s">
        <v>81</v>
      </c>
      <c r="AY135" s="167" t="s">
        <v>140</v>
      </c>
    </row>
    <row r="136" spans="1:65" s="2" customFormat="1" ht="37.9" customHeight="1">
      <c r="A136" s="33"/>
      <c r="B136" s="144"/>
      <c r="C136" s="145" t="s">
        <v>223</v>
      </c>
      <c r="D136" s="145" t="s">
        <v>142</v>
      </c>
      <c r="E136" s="146" t="s">
        <v>631</v>
      </c>
      <c r="F136" s="147" t="s">
        <v>632</v>
      </c>
      <c r="G136" s="148" t="s">
        <v>209</v>
      </c>
      <c r="H136" s="149">
        <v>318.2</v>
      </c>
      <c r="I136" s="150"/>
      <c r="J136" s="151">
        <f>ROUND(I136*H136,2)</f>
        <v>0</v>
      </c>
      <c r="K136" s="147" t="s">
        <v>146</v>
      </c>
      <c r="L136" s="34"/>
      <c r="M136" s="152" t="s">
        <v>1</v>
      </c>
      <c r="N136" s="153" t="s">
        <v>38</v>
      </c>
      <c r="O136" s="59"/>
      <c r="P136" s="154">
        <f>O136*H136</f>
        <v>0</v>
      </c>
      <c r="Q136" s="154">
        <v>0</v>
      </c>
      <c r="R136" s="154">
        <f>Q136*H136</f>
        <v>0</v>
      </c>
      <c r="S136" s="154">
        <v>0</v>
      </c>
      <c r="T136" s="155">
        <f>S136*H136</f>
        <v>0</v>
      </c>
      <c r="U136" s="33"/>
      <c r="V136" s="33"/>
      <c r="W136" s="33"/>
      <c r="X136" s="33"/>
      <c r="Y136" s="33"/>
      <c r="Z136" s="33"/>
      <c r="AA136" s="33"/>
      <c r="AB136" s="33"/>
      <c r="AC136" s="33"/>
      <c r="AD136" s="33"/>
      <c r="AE136" s="33"/>
      <c r="AR136" s="156" t="s">
        <v>147</v>
      </c>
      <c r="AT136" s="156" t="s">
        <v>142</v>
      </c>
      <c r="AU136" s="156" t="s">
        <v>83</v>
      </c>
      <c r="AY136" s="18" t="s">
        <v>140</v>
      </c>
      <c r="BE136" s="157">
        <f>IF(N136="základní",J136,0)</f>
        <v>0</v>
      </c>
      <c r="BF136" s="157">
        <f>IF(N136="snížená",J136,0)</f>
        <v>0</v>
      </c>
      <c r="BG136" s="157">
        <f>IF(N136="zákl. přenesená",J136,0)</f>
        <v>0</v>
      </c>
      <c r="BH136" s="157">
        <f>IF(N136="sníž. přenesená",J136,0)</f>
        <v>0</v>
      </c>
      <c r="BI136" s="157">
        <f>IF(N136="nulová",J136,0)</f>
        <v>0</v>
      </c>
      <c r="BJ136" s="18" t="s">
        <v>81</v>
      </c>
      <c r="BK136" s="157">
        <f>ROUND(I136*H136,2)</f>
        <v>0</v>
      </c>
      <c r="BL136" s="18" t="s">
        <v>147</v>
      </c>
      <c r="BM136" s="156" t="s">
        <v>1397</v>
      </c>
    </row>
    <row r="137" spans="1:65" s="2" customFormat="1" ht="48.75">
      <c r="A137" s="33"/>
      <c r="B137" s="34"/>
      <c r="C137" s="33"/>
      <c r="D137" s="158" t="s">
        <v>149</v>
      </c>
      <c r="E137" s="33"/>
      <c r="F137" s="159" t="s">
        <v>634</v>
      </c>
      <c r="G137" s="33"/>
      <c r="H137" s="33"/>
      <c r="I137" s="160"/>
      <c r="J137" s="33"/>
      <c r="K137" s="33"/>
      <c r="L137" s="34"/>
      <c r="M137" s="161"/>
      <c r="N137" s="162"/>
      <c r="O137" s="59"/>
      <c r="P137" s="59"/>
      <c r="Q137" s="59"/>
      <c r="R137" s="59"/>
      <c r="S137" s="59"/>
      <c r="T137" s="60"/>
      <c r="U137" s="33"/>
      <c r="V137" s="33"/>
      <c r="W137" s="33"/>
      <c r="X137" s="33"/>
      <c r="Y137" s="33"/>
      <c r="Z137" s="33"/>
      <c r="AA137" s="33"/>
      <c r="AB137" s="33"/>
      <c r="AC137" s="33"/>
      <c r="AD137" s="33"/>
      <c r="AE137" s="33"/>
      <c r="AT137" s="18" t="s">
        <v>149</v>
      </c>
      <c r="AU137" s="18" t="s">
        <v>83</v>
      </c>
    </row>
    <row r="138" spans="1:65" s="2" customFormat="1" ht="11.25">
      <c r="A138" s="33"/>
      <c r="B138" s="34"/>
      <c r="C138" s="33"/>
      <c r="D138" s="163" t="s">
        <v>151</v>
      </c>
      <c r="E138" s="33"/>
      <c r="F138" s="164" t="s">
        <v>635</v>
      </c>
      <c r="G138" s="33"/>
      <c r="H138" s="33"/>
      <c r="I138" s="160"/>
      <c r="J138" s="33"/>
      <c r="K138" s="33"/>
      <c r="L138" s="34"/>
      <c r="M138" s="161"/>
      <c r="N138" s="162"/>
      <c r="O138" s="59"/>
      <c r="P138" s="59"/>
      <c r="Q138" s="59"/>
      <c r="R138" s="59"/>
      <c r="S138" s="59"/>
      <c r="T138" s="60"/>
      <c r="U138" s="33"/>
      <c r="V138" s="33"/>
      <c r="W138" s="33"/>
      <c r="X138" s="33"/>
      <c r="Y138" s="33"/>
      <c r="Z138" s="33"/>
      <c r="AA138" s="33"/>
      <c r="AB138" s="33"/>
      <c r="AC138" s="33"/>
      <c r="AD138" s="33"/>
      <c r="AE138" s="33"/>
      <c r="AT138" s="18" t="s">
        <v>151</v>
      </c>
      <c r="AU138" s="18" t="s">
        <v>83</v>
      </c>
    </row>
    <row r="139" spans="1:65" s="13" customFormat="1" ht="11.25">
      <c r="B139" s="166"/>
      <c r="D139" s="158" t="s">
        <v>155</v>
      </c>
      <c r="E139" s="167" t="s">
        <v>1</v>
      </c>
      <c r="F139" s="168" t="s">
        <v>1398</v>
      </c>
      <c r="H139" s="169">
        <v>318.2</v>
      </c>
      <c r="I139" s="170"/>
      <c r="L139" s="166"/>
      <c r="M139" s="171"/>
      <c r="N139" s="172"/>
      <c r="O139" s="172"/>
      <c r="P139" s="172"/>
      <c r="Q139" s="172"/>
      <c r="R139" s="172"/>
      <c r="S139" s="172"/>
      <c r="T139" s="173"/>
      <c r="AT139" s="167" t="s">
        <v>155</v>
      </c>
      <c r="AU139" s="167" t="s">
        <v>83</v>
      </c>
      <c r="AV139" s="13" t="s">
        <v>83</v>
      </c>
      <c r="AW139" s="13" t="s">
        <v>30</v>
      </c>
      <c r="AX139" s="13" t="s">
        <v>81</v>
      </c>
      <c r="AY139" s="167" t="s">
        <v>140</v>
      </c>
    </row>
    <row r="140" spans="1:65" s="2" customFormat="1" ht="21.75" customHeight="1">
      <c r="A140" s="33"/>
      <c r="B140" s="144"/>
      <c r="C140" s="145" t="s">
        <v>147</v>
      </c>
      <c r="D140" s="145" t="s">
        <v>142</v>
      </c>
      <c r="E140" s="146" t="s">
        <v>258</v>
      </c>
      <c r="F140" s="147" t="s">
        <v>259</v>
      </c>
      <c r="G140" s="148" t="s">
        <v>145</v>
      </c>
      <c r="H140" s="149">
        <v>31.82</v>
      </c>
      <c r="I140" s="150"/>
      <c r="J140" s="151">
        <f>ROUND(I140*H140,2)</f>
        <v>0</v>
      </c>
      <c r="K140" s="147" t="s">
        <v>210</v>
      </c>
      <c r="L140" s="34"/>
      <c r="M140" s="152" t="s">
        <v>1</v>
      </c>
      <c r="N140" s="153" t="s">
        <v>38</v>
      </c>
      <c r="O140" s="59"/>
      <c r="P140" s="154">
        <f>O140*H140</f>
        <v>0</v>
      </c>
      <c r="Q140" s="154">
        <v>0</v>
      </c>
      <c r="R140" s="154">
        <f>Q140*H140</f>
        <v>0</v>
      </c>
      <c r="S140" s="154">
        <v>0</v>
      </c>
      <c r="T140" s="155">
        <f>S140*H140</f>
        <v>0</v>
      </c>
      <c r="U140" s="33"/>
      <c r="V140" s="33"/>
      <c r="W140" s="33"/>
      <c r="X140" s="33"/>
      <c r="Y140" s="33"/>
      <c r="Z140" s="33"/>
      <c r="AA140" s="33"/>
      <c r="AB140" s="33"/>
      <c r="AC140" s="33"/>
      <c r="AD140" s="33"/>
      <c r="AE140" s="33"/>
      <c r="AR140" s="156" t="s">
        <v>147</v>
      </c>
      <c r="AT140" s="156" t="s">
        <v>142</v>
      </c>
      <c r="AU140" s="156" t="s">
        <v>83</v>
      </c>
      <c r="AY140" s="18" t="s">
        <v>140</v>
      </c>
      <c r="BE140" s="157">
        <f>IF(N140="základní",J140,0)</f>
        <v>0</v>
      </c>
      <c r="BF140" s="157">
        <f>IF(N140="snížená",J140,0)</f>
        <v>0</v>
      </c>
      <c r="BG140" s="157">
        <f>IF(N140="zákl. přenesená",J140,0)</f>
        <v>0</v>
      </c>
      <c r="BH140" s="157">
        <f>IF(N140="sníž. přenesená",J140,0)</f>
        <v>0</v>
      </c>
      <c r="BI140" s="157">
        <f>IF(N140="nulová",J140,0)</f>
        <v>0</v>
      </c>
      <c r="BJ140" s="18" t="s">
        <v>81</v>
      </c>
      <c r="BK140" s="157">
        <f>ROUND(I140*H140,2)</f>
        <v>0</v>
      </c>
      <c r="BL140" s="18" t="s">
        <v>147</v>
      </c>
      <c r="BM140" s="156" t="s">
        <v>1399</v>
      </c>
    </row>
    <row r="141" spans="1:65" s="2" customFormat="1" ht="19.5">
      <c r="A141" s="33"/>
      <c r="B141" s="34"/>
      <c r="C141" s="33"/>
      <c r="D141" s="158" t="s">
        <v>149</v>
      </c>
      <c r="E141" s="33"/>
      <c r="F141" s="159" t="s">
        <v>261</v>
      </c>
      <c r="G141" s="33"/>
      <c r="H141" s="33"/>
      <c r="I141" s="160"/>
      <c r="J141" s="33"/>
      <c r="K141" s="33"/>
      <c r="L141" s="34"/>
      <c r="M141" s="161"/>
      <c r="N141" s="162"/>
      <c r="O141" s="59"/>
      <c r="P141" s="59"/>
      <c r="Q141" s="59"/>
      <c r="R141" s="59"/>
      <c r="S141" s="59"/>
      <c r="T141" s="60"/>
      <c r="U141" s="33"/>
      <c r="V141" s="33"/>
      <c r="W141" s="33"/>
      <c r="X141" s="33"/>
      <c r="Y141" s="33"/>
      <c r="Z141" s="33"/>
      <c r="AA141" s="33"/>
      <c r="AB141" s="33"/>
      <c r="AC141" s="33"/>
      <c r="AD141" s="33"/>
      <c r="AE141" s="33"/>
      <c r="AT141" s="18" t="s">
        <v>149</v>
      </c>
      <c r="AU141" s="18" t="s">
        <v>83</v>
      </c>
    </row>
    <row r="142" spans="1:65" s="2" customFormat="1" ht="165.75">
      <c r="A142" s="33"/>
      <c r="B142" s="34"/>
      <c r="C142" s="33"/>
      <c r="D142" s="158" t="s">
        <v>153</v>
      </c>
      <c r="E142" s="33"/>
      <c r="F142" s="165" t="s">
        <v>262</v>
      </c>
      <c r="G142" s="33"/>
      <c r="H142" s="33"/>
      <c r="I142" s="160"/>
      <c r="J142" s="33"/>
      <c r="K142" s="33"/>
      <c r="L142" s="34"/>
      <c r="M142" s="161"/>
      <c r="N142" s="162"/>
      <c r="O142" s="59"/>
      <c r="P142" s="59"/>
      <c r="Q142" s="59"/>
      <c r="R142" s="59"/>
      <c r="S142" s="59"/>
      <c r="T142" s="60"/>
      <c r="U142" s="33"/>
      <c r="V142" s="33"/>
      <c r="W142" s="33"/>
      <c r="X142" s="33"/>
      <c r="Y142" s="33"/>
      <c r="Z142" s="33"/>
      <c r="AA142" s="33"/>
      <c r="AB142" s="33"/>
      <c r="AC142" s="33"/>
      <c r="AD142" s="33"/>
      <c r="AE142" s="33"/>
      <c r="AT142" s="18" t="s">
        <v>153</v>
      </c>
      <c r="AU142" s="18" t="s">
        <v>83</v>
      </c>
    </row>
    <row r="143" spans="1:65" s="13" customFormat="1" ht="11.25">
      <c r="B143" s="166"/>
      <c r="D143" s="158" t="s">
        <v>155</v>
      </c>
      <c r="E143" s="167" t="s">
        <v>1</v>
      </c>
      <c r="F143" s="168" t="s">
        <v>1400</v>
      </c>
      <c r="H143" s="169">
        <v>31.82</v>
      </c>
      <c r="I143" s="170"/>
      <c r="L143" s="166"/>
      <c r="M143" s="171"/>
      <c r="N143" s="172"/>
      <c r="O143" s="172"/>
      <c r="P143" s="172"/>
      <c r="Q143" s="172"/>
      <c r="R143" s="172"/>
      <c r="S143" s="172"/>
      <c r="T143" s="173"/>
      <c r="AT143" s="167" t="s">
        <v>155</v>
      </c>
      <c r="AU143" s="167" t="s">
        <v>83</v>
      </c>
      <c r="AV143" s="13" t="s">
        <v>83</v>
      </c>
      <c r="AW143" s="13" t="s">
        <v>30</v>
      </c>
      <c r="AX143" s="13" t="s">
        <v>81</v>
      </c>
      <c r="AY143" s="167" t="s">
        <v>140</v>
      </c>
    </row>
    <row r="144" spans="1:65" s="12" customFormat="1" ht="22.9" customHeight="1">
      <c r="B144" s="131"/>
      <c r="D144" s="132" t="s">
        <v>72</v>
      </c>
      <c r="E144" s="142" t="s">
        <v>267</v>
      </c>
      <c r="F144" s="142" t="s">
        <v>268</v>
      </c>
      <c r="I144" s="134"/>
      <c r="J144" s="143">
        <f>BK144</f>
        <v>0</v>
      </c>
      <c r="L144" s="131"/>
      <c r="M144" s="136"/>
      <c r="N144" s="137"/>
      <c r="O144" s="137"/>
      <c r="P144" s="138">
        <f>SUM(P145:P155)</f>
        <v>0</v>
      </c>
      <c r="Q144" s="137"/>
      <c r="R144" s="138">
        <f>SUM(R145:R155)</f>
        <v>66.177599999999998</v>
      </c>
      <c r="S144" s="137"/>
      <c r="T144" s="139">
        <f>SUM(T145:T155)</f>
        <v>0</v>
      </c>
      <c r="AR144" s="132" t="s">
        <v>81</v>
      </c>
      <c r="AT144" s="140" t="s">
        <v>72</v>
      </c>
      <c r="AU144" s="140" t="s">
        <v>81</v>
      </c>
      <c r="AY144" s="132" t="s">
        <v>140</v>
      </c>
      <c r="BK144" s="141">
        <f>SUM(BK145:BK155)</f>
        <v>0</v>
      </c>
    </row>
    <row r="145" spans="1:65" s="2" customFormat="1" ht="16.5" customHeight="1">
      <c r="A145" s="33"/>
      <c r="B145" s="144"/>
      <c r="C145" s="145" t="s">
        <v>267</v>
      </c>
      <c r="D145" s="145" t="s">
        <v>142</v>
      </c>
      <c r="E145" s="146" t="s">
        <v>294</v>
      </c>
      <c r="F145" s="147" t="s">
        <v>295</v>
      </c>
      <c r="G145" s="148" t="s">
        <v>145</v>
      </c>
      <c r="H145" s="149">
        <v>81.599999999999994</v>
      </c>
      <c r="I145" s="150"/>
      <c r="J145" s="151">
        <f>ROUND(I145*H145,2)</f>
        <v>0</v>
      </c>
      <c r="K145" s="147" t="s">
        <v>146</v>
      </c>
      <c r="L145" s="34"/>
      <c r="M145" s="152" t="s">
        <v>1</v>
      </c>
      <c r="N145" s="153" t="s">
        <v>38</v>
      </c>
      <c r="O145" s="59"/>
      <c r="P145" s="154">
        <f>O145*H145</f>
        <v>0</v>
      </c>
      <c r="Q145" s="154">
        <v>0.57499999999999996</v>
      </c>
      <c r="R145" s="154">
        <f>Q145*H145</f>
        <v>46.919999999999995</v>
      </c>
      <c r="S145" s="154">
        <v>0</v>
      </c>
      <c r="T145" s="155">
        <f>S145*H145</f>
        <v>0</v>
      </c>
      <c r="U145" s="33"/>
      <c r="V145" s="33"/>
      <c r="W145" s="33"/>
      <c r="X145" s="33"/>
      <c r="Y145" s="33"/>
      <c r="Z145" s="33"/>
      <c r="AA145" s="33"/>
      <c r="AB145" s="33"/>
      <c r="AC145" s="33"/>
      <c r="AD145" s="33"/>
      <c r="AE145" s="33"/>
      <c r="AR145" s="156" t="s">
        <v>147</v>
      </c>
      <c r="AT145" s="156" t="s">
        <v>142</v>
      </c>
      <c r="AU145" s="156" t="s">
        <v>83</v>
      </c>
      <c r="AY145" s="18" t="s">
        <v>140</v>
      </c>
      <c r="BE145" s="157">
        <f>IF(N145="základní",J145,0)</f>
        <v>0</v>
      </c>
      <c r="BF145" s="157">
        <f>IF(N145="snížená",J145,0)</f>
        <v>0</v>
      </c>
      <c r="BG145" s="157">
        <f>IF(N145="zákl. přenesená",J145,0)</f>
        <v>0</v>
      </c>
      <c r="BH145" s="157">
        <f>IF(N145="sníž. přenesená",J145,0)</f>
        <v>0</v>
      </c>
      <c r="BI145" s="157">
        <f>IF(N145="nulová",J145,0)</f>
        <v>0</v>
      </c>
      <c r="BJ145" s="18" t="s">
        <v>81</v>
      </c>
      <c r="BK145" s="157">
        <f>ROUND(I145*H145,2)</f>
        <v>0</v>
      </c>
      <c r="BL145" s="18" t="s">
        <v>147</v>
      </c>
      <c r="BM145" s="156" t="s">
        <v>1401</v>
      </c>
    </row>
    <row r="146" spans="1:65" s="2" customFormat="1" ht="19.5">
      <c r="A146" s="33"/>
      <c r="B146" s="34"/>
      <c r="C146" s="33"/>
      <c r="D146" s="158" t="s">
        <v>149</v>
      </c>
      <c r="E146" s="33"/>
      <c r="F146" s="159" t="s">
        <v>297</v>
      </c>
      <c r="G146" s="33"/>
      <c r="H146" s="33"/>
      <c r="I146" s="160"/>
      <c r="J146" s="33"/>
      <c r="K146" s="33"/>
      <c r="L146" s="34"/>
      <c r="M146" s="161"/>
      <c r="N146" s="162"/>
      <c r="O146" s="59"/>
      <c r="P146" s="59"/>
      <c r="Q146" s="59"/>
      <c r="R146" s="59"/>
      <c r="S146" s="59"/>
      <c r="T146" s="60"/>
      <c r="U146" s="33"/>
      <c r="V146" s="33"/>
      <c r="W146" s="33"/>
      <c r="X146" s="33"/>
      <c r="Y146" s="33"/>
      <c r="Z146" s="33"/>
      <c r="AA146" s="33"/>
      <c r="AB146" s="33"/>
      <c r="AC146" s="33"/>
      <c r="AD146" s="33"/>
      <c r="AE146" s="33"/>
      <c r="AT146" s="18" t="s">
        <v>149</v>
      </c>
      <c r="AU146" s="18" t="s">
        <v>83</v>
      </c>
    </row>
    <row r="147" spans="1:65" s="2" customFormat="1" ht="11.25">
      <c r="A147" s="33"/>
      <c r="B147" s="34"/>
      <c r="C147" s="33"/>
      <c r="D147" s="163" t="s">
        <v>151</v>
      </c>
      <c r="E147" s="33"/>
      <c r="F147" s="164" t="s">
        <v>298</v>
      </c>
      <c r="G147" s="33"/>
      <c r="H147" s="33"/>
      <c r="I147" s="160"/>
      <c r="J147" s="33"/>
      <c r="K147" s="33"/>
      <c r="L147" s="34"/>
      <c r="M147" s="161"/>
      <c r="N147" s="162"/>
      <c r="O147" s="59"/>
      <c r="P147" s="59"/>
      <c r="Q147" s="59"/>
      <c r="R147" s="59"/>
      <c r="S147" s="59"/>
      <c r="T147" s="60"/>
      <c r="U147" s="33"/>
      <c r="V147" s="33"/>
      <c r="W147" s="33"/>
      <c r="X147" s="33"/>
      <c r="Y147" s="33"/>
      <c r="Z147" s="33"/>
      <c r="AA147" s="33"/>
      <c r="AB147" s="33"/>
      <c r="AC147" s="33"/>
      <c r="AD147" s="33"/>
      <c r="AE147" s="33"/>
      <c r="AT147" s="18" t="s">
        <v>151</v>
      </c>
      <c r="AU147" s="18" t="s">
        <v>83</v>
      </c>
    </row>
    <row r="148" spans="1:65" s="13" customFormat="1" ht="11.25">
      <c r="B148" s="166"/>
      <c r="D148" s="158" t="s">
        <v>155</v>
      </c>
      <c r="E148" s="167" t="s">
        <v>1</v>
      </c>
      <c r="F148" s="168" t="s">
        <v>1402</v>
      </c>
      <c r="H148" s="169">
        <v>81.599999999999994</v>
      </c>
      <c r="I148" s="170"/>
      <c r="L148" s="166"/>
      <c r="M148" s="171"/>
      <c r="N148" s="172"/>
      <c r="O148" s="172"/>
      <c r="P148" s="172"/>
      <c r="Q148" s="172"/>
      <c r="R148" s="172"/>
      <c r="S148" s="172"/>
      <c r="T148" s="173"/>
      <c r="AT148" s="167" t="s">
        <v>155</v>
      </c>
      <c r="AU148" s="167" t="s">
        <v>83</v>
      </c>
      <c r="AV148" s="13" t="s">
        <v>83</v>
      </c>
      <c r="AW148" s="13" t="s">
        <v>30</v>
      </c>
      <c r="AX148" s="13" t="s">
        <v>81</v>
      </c>
      <c r="AY148" s="167" t="s">
        <v>140</v>
      </c>
    </row>
    <row r="149" spans="1:65" s="2" customFormat="1" ht="16.5" customHeight="1">
      <c r="A149" s="33"/>
      <c r="B149" s="144"/>
      <c r="C149" s="182" t="s">
        <v>172</v>
      </c>
      <c r="D149" s="182" t="s">
        <v>231</v>
      </c>
      <c r="E149" s="183" t="s">
        <v>346</v>
      </c>
      <c r="F149" s="184" t="s">
        <v>1403</v>
      </c>
      <c r="G149" s="185" t="s">
        <v>145</v>
      </c>
      <c r="H149" s="186">
        <v>81.599999999999994</v>
      </c>
      <c r="I149" s="187"/>
      <c r="J149" s="188">
        <f>ROUND(I149*H149,2)</f>
        <v>0</v>
      </c>
      <c r="K149" s="184" t="s">
        <v>146</v>
      </c>
      <c r="L149" s="189"/>
      <c r="M149" s="190" t="s">
        <v>1</v>
      </c>
      <c r="N149" s="191" t="s">
        <v>38</v>
      </c>
      <c r="O149" s="59"/>
      <c r="P149" s="154">
        <f>O149*H149</f>
        <v>0</v>
      </c>
      <c r="Q149" s="154">
        <v>0.13500000000000001</v>
      </c>
      <c r="R149" s="154">
        <f>Q149*H149</f>
        <v>11.016</v>
      </c>
      <c r="S149" s="154">
        <v>0</v>
      </c>
      <c r="T149" s="155">
        <f>S149*H149</f>
        <v>0</v>
      </c>
      <c r="U149" s="33"/>
      <c r="V149" s="33"/>
      <c r="W149" s="33"/>
      <c r="X149" s="33"/>
      <c r="Y149" s="33"/>
      <c r="Z149" s="33"/>
      <c r="AA149" s="33"/>
      <c r="AB149" s="33"/>
      <c r="AC149" s="33"/>
      <c r="AD149" s="33"/>
      <c r="AE149" s="33"/>
      <c r="AR149" s="156" t="s">
        <v>199</v>
      </c>
      <c r="AT149" s="156" t="s">
        <v>231</v>
      </c>
      <c r="AU149" s="156" t="s">
        <v>83</v>
      </c>
      <c r="AY149" s="18" t="s">
        <v>140</v>
      </c>
      <c r="BE149" s="157">
        <f>IF(N149="základní",J149,0)</f>
        <v>0</v>
      </c>
      <c r="BF149" s="157">
        <f>IF(N149="snížená",J149,0)</f>
        <v>0</v>
      </c>
      <c r="BG149" s="157">
        <f>IF(N149="zákl. přenesená",J149,0)</f>
        <v>0</v>
      </c>
      <c r="BH149" s="157">
        <f>IF(N149="sníž. přenesená",J149,0)</f>
        <v>0</v>
      </c>
      <c r="BI149" s="157">
        <f>IF(N149="nulová",J149,0)</f>
        <v>0</v>
      </c>
      <c r="BJ149" s="18" t="s">
        <v>81</v>
      </c>
      <c r="BK149" s="157">
        <f>ROUND(I149*H149,2)</f>
        <v>0</v>
      </c>
      <c r="BL149" s="18" t="s">
        <v>147</v>
      </c>
      <c r="BM149" s="156" t="s">
        <v>1404</v>
      </c>
    </row>
    <row r="150" spans="1:65" s="2" customFormat="1" ht="11.25">
      <c r="A150" s="33"/>
      <c r="B150" s="34"/>
      <c r="C150" s="33"/>
      <c r="D150" s="158" t="s">
        <v>149</v>
      </c>
      <c r="E150" s="33"/>
      <c r="F150" s="159" t="s">
        <v>1403</v>
      </c>
      <c r="G150" s="33"/>
      <c r="H150" s="33"/>
      <c r="I150" s="160"/>
      <c r="J150" s="33"/>
      <c r="K150" s="33"/>
      <c r="L150" s="34"/>
      <c r="M150" s="161"/>
      <c r="N150" s="162"/>
      <c r="O150" s="59"/>
      <c r="P150" s="59"/>
      <c r="Q150" s="59"/>
      <c r="R150" s="59"/>
      <c r="S150" s="59"/>
      <c r="T150" s="60"/>
      <c r="U150" s="33"/>
      <c r="V150" s="33"/>
      <c r="W150" s="33"/>
      <c r="X150" s="33"/>
      <c r="Y150" s="33"/>
      <c r="Z150" s="33"/>
      <c r="AA150" s="33"/>
      <c r="AB150" s="33"/>
      <c r="AC150" s="33"/>
      <c r="AD150" s="33"/>
      <c r="AE150" s="33"/>
      <c r="AT150" s="18" t="s">
        <v>149</v>
      </c>
      <c r="AU150" s="18" t="s">
        <v>83</v>
      </c>
    </row>
    <row r="151" spans="1:65" s="13" customFormat="1" ht="11.25">
      <c r="B151" s="166"/>
      <c r="D151" s="158" t="s">
        <v>155</v>
      </c>
      <c r="E151" s="167" t="s">
        <v>1</v>
      </c>
      <c r="F151" s="168" t="s">
        <v>1405</v>
      </c>
      <c r="H151" s="169">
        <v>81.599999999999994</v>
      </c>
      <c r="I151" s="170"/>
      <c r="L151" s="166"/>
      <c r="M151" s="171"/>
      <c r="N151" s="172"/>
      <c r="O151" s="172"/>
      <c r="P151" s="172"/>
      <c r="Q151" s="172"/>
      <c r="R151" s="172"/>
      <c r="S151" s="172"/>
      <c r="T151" s="173"/>
      <c r="AT151" s="167" t="s">
        <v>155</v>
      </c>
      <c r="AU151" s="167" t="s">
        <v>83</v>
      </c>
      <c r="AV151" s="13" t="s">
        <v>83</v>
      </c>
      <c r="AW151" s="13" t="s">
        <v>30</v>
      </c>
      <c r="AX151" s="13" t="s">
        <v>81</v>
      </c>
      <c r="AY151" s="167" t="s">
        <v>140</v>
      </c>
    </row>
    <row r="152" spans="1:65" s="2" customFormat="1" ht="37.9" customHeight="1">
      <c r="A152" s="33"/>
      <c r="B152" s="144"/>
      <c r="C152" s="145" t="s">
        <v>190</v>
      </c>
      <c r="D152" s="145" t="s">
        <v>142</v>
      </c>
      <c r="E152" s="146" t="s">
        <v>1406</v>
      </c>
      <c r="F152" s="147" t="s">
        <v>1407</v>
      </c>
      <c r="G152" s="148" t="s">
        <v>145</v>
      </c>
      <c r="H152" s="149">
        <v>81.599999999999994</v>
      </c>
      <c r="I152" s="150"/>
      <c r="J152" s="151">
        <f>ROUND(I152*H152,2)</f>
        <v>0</v>
      </c>
      <c r="K152" s="147" t="s">
        <v>146</v>
      </c>
      <c r="L152" s="34"/>
      <c r="M152" s="152" t="s">
        <v>1</v>
      </c>
      <c r="N152" s="153" t="s">
        <v>38</v>
      </c>
      <c r="O152" s="59"/>
      <c r="P152" s="154">
        <f>O152*H152</f>
        <v>0</v>
      </c>
      <c r="Q152" s="154">
        <v>0.10100000000000001</v>
      </c>
      <c r="R152" s="154">
        <f>Q152*H152</f>
        <v>8.2416</v>
      </c>
      <c r="S152" s="154">
        <v>0</v>
      </c>
      <c r="T152" s="155">
        <f>S152*H152</f>
        <v>0</v>
      </c>
      <c r="U152" s="33"/>
      <c r="V152" s="33"/>
      <c r="W152" s="33"/>
      <c r="X152" s="33"/>
      <c r="Y152" s="33"/>
      <c r="Z152" s="33"/>
      <c r="AA152" s="33"/>
      <c r="AB152" s="33"/>
      <c r="AC152" s="33"/>
      <c r="AD152" s="33"/>
      <c r="AE152" s="33"/>
      <c r="AR152" s="156" t="s">
        <v>147</v>
      </c>
      <c r="AT152" s="156" t="s">
        <v>142</v>
      </c>
      <c r="AU152" s="156" t="s">
        <v>83</v>
      </c>
      <c r="AY152" s="18" t="s">
        <v>140</v>
      </c>
      <c r="BE152" s="157">
        <f>IF(N152="základní",J152,0)</f>
        <v>0</v>
      </c>
      <c r="BF152" s="157">
        <f>IF(N152="snížená",J152,0)</f>
        <v>0</v>
      </c>
      <c r="BG152" s="157">
        <f>IF(N152="zákl. přenesená",J152,0)</f>
        <v>0</v>
      </c>
      <c r="BH152" s="157">
        <f>IF(N152="sníž. přenesená",J152,0)</f>
        <v>0</v>
      </c>
      <c r="BI152" s="157">
        <f>IF(N152="nulová",J152,0)</f>
        <v>0</v>
      </c>
      <c r="BJ152" s="18" t="s">
        <v>81</v>
      </c>
      <c r="BK152" s="157">
        <f>ROUND(I152*H152,2)</f>
        <v>0</v>
      </c>
      <c r="BL152" s="18" t="s">
        <v>147</v>
      </c>
      <c r="BM152" s="156" t="s">
        <v>1408</v>
      </c>
    </row>
    <row r="153" spans="1:65" s="2" customFormat="1" ht="48.75">
      <c r="A153" s="33"/>
      <c r="B153" s="34"/>
      <c r="C153" s="33"/>
      <c r="D153" s="158" t="s">
        <v>149</v>
      </c>
      <c r="E153" s="33"/>
      <c r="F153" s="159" t="s">
        <v>1409</v>
      </c>
      <c r="G153" s="33"/>
      <c r="H153" s="33"/>
      <c r="I153" s="160"/>
      <c r="J153" s="33"/>
      <c r="K153" s="33"/>
      <c r="L153" s="34"/>
      <c r="M153" s="161"/>
      <c r="N153" s="162"/>
      <c r="O153" s="59"/>
      <c r="P153" s="59"/>
      <c r="Q153" s="59"/>
      <c r="R153" s="59"/>
      <c r="S153" s="59"/>
      <c r="T153" s="60"/>
      <c r="U153" s="33"/>
      <c r="V153" s="33"/>
      <c r="W153" s="33"/>
      <c r="X153" s="33"/>
      <c r="Y153" s="33"/>
      <c r="Z153" s="33"/>
      <c r="AA153" s="33"/>
      <c r="AB153" s="33"/>
      <c r="AC153" s="33"/>
      <c r="AD153" s="33"/>
      <c r="AE153" s="33"/>
      <c r="AT153" s="18" t="s">
        <v>149</v>
      </c>
      <c r="AU153" s="18" t="s">
        <v>83</v>
      </c>
    </row>
    <row r="154" spans="1:65" s="2" customFormat="1" ht="11.25">
      <c r="A154" s="33"/>
      <c r="B154" s="34"/>
      <c r="C154" s="33"/>
      <c r="D154" s="163" t="s">
        <v>151</v>
      </c>
      <c r="E154" s="33"/>
      <c r="F154" s="164" t="s">
        <v>1410</v>
      </c>
      <c r="G154" s="33"/>
      <c r="H154" s="33"/>
      <c r="I154" s="160"/>
      <c r="J154" s="33"/>
      <c r="K154" s="33"/>
      <c r="L154" s="34"/>
      <c r="M154" s="161"/>
      <c r="N154" s="162"/>
      <c r="O154" s="59"/>
      <c r="P154" s="59"/>
      <c r="Q154" s="59"/>
      <c r="R154" s="59"/>
      <c r="S154" s="59"/>
      <c r="T154" s="60"/>
      <c r="U154" s="33"/>
      <c r="V154" s="33"/>
      <c r="W154" s="33"/>
      <c r="X154" s="33"/>
      <c r="Y154" s="33"/>
      <c r="Z154" s="33"/>
      <c r="AA154" s="33"/>
      <c r="AB154" s="33"/>
      <c r="AC154" s="33"/>
      <c r="AD154" s="33"/>
      <c r="AE154" s="33"/>
      <c r="AT154" s="18" t="s">
        <v>151</v>
      </c>
      <c r="AU154" s="18" t="s">
        <v>83</v>
      </c>
    </row>
    <row r="155" spans="1:65" s="13" customFormat="1" ht="11.25">
      <c r="B155" s="166"/>
      <c r="D155" s="158" t="s">
        <v>155</v>
      </c>
      <c r="E155" s="167" t="s">
        <v>1</v>
      </c>
      <c r="F155" s="168" t="s">
        <v>1405</v>
      </c>
      <c r="H155" s="169">
        <v>81.599999999999994</v>
      </c>
      <c r="I155" s="170"/>
      <c r="L155" s="166"/>
      <c r="M155" s="171"/>
      <c r="N155" s="172"/>
      <c r="O155" s="172"/>
      <c r="P155" s="172"/>
      <c r="Q155" s="172"/>
      <c r="R155" s="172"/>
      <c r="S155" s="172"/>
      <c r="T155" s="173"/>
      <c r="AT155" s="167" t="s">
        <v>155</v>
      </c>
      <c r="AU155" s="167" t="s">
        <v>83</v>
      </c>
      <c r="AV155" s="13" t="s">
        <v>83</v>
      </c>
      <c r="AW155" s="13" t="s">
        <v>30</v>
      </c>
      <c r="AX155" s="13" t="s">
        <v>81</v>
      </c>
      <c r="AY155" s="167" t="s">
        <v>140</v>
      </c>
    </row>
    <row r="156" spans="1:65" s="12" customFormat="1" ht="22.9" customHeight="1">
      <c r="B156" s="131"/>
      <c r="D156" s="132" t="s">
        <v>72</v>
      </c>
      <c r="E156" s="142" t="s">
        <v>399</v>
      </c>
      <c r="F156" s="142" t="s">
        <v>400</v>
      </c>
      <c r="I156" s="134"/>
      <c r="J156" s="143">
        <f>BK156</f>
        <v>0</v>
      </c>
      <c r="L156" s="131"/>
      <c r="M156" s="136"/>
      <c r="N156" s="137"/>
      <c r="O156" s="137"/>
      <c r="P156" s="138">
        <f>SUM(P157:P164)</f>
        <v>0</v>
      </c>
      <c r="Q156" s="137"/>
      <c r="R156" s="138">
        <f>SUM(R157:R164)</f>
        <v>16.705800000000004</v>
      </c>
      <c r="S156" s="137"/>
      <c r="T156" s="139">
        <f>SUM(T157:T164)</f>
        <v>0</v>
      </c>
      <c r="AR156" s="132" t="s">
        <v>81</v>
      </c>
      <c r="AT156" s="140" t="s">
        <v>72</v>
      </c>
      <c r="AU156" s="140" t="s">
        <v>81</v>
      </c>
      <c r="AY156" s="132" t="s">
        <v>140</v>
      </c>
      <c r="BK156" s="141">
        <f>SUM(BK157:BK164)</f>
        <v>0</v>
      </c>
    </row>
    <row r="157" spans="1:65" s="2" customFormat="1" ht="16.5" customHeight="1">
      <c r="A157" s="33"/>
      <c r="B157" s="144"/>
      <c r="C157" s="182" t="s">
        <v>199</v>
      </c>
      <c r="D157" s="182" t="s">
        <v>231</v>
      </c>
      <c r="E157" s="183" t="s">
        <v>1411</v>
      </c>
      <c r="F157" s="184" t="s">
        <v>1412</v>
      </c>
      <c r="G157" s="185" t="s">
        <v>193</v>
      </c>
      <c r="H157" s="186">
        <v>90</v>
      </c>
      <c r="I157" s="187"/>
      <c r="J157" s="188">
        <f>ROUND(I157*H157,2)</f>
        <v>0</v>
      </c>
      <c r="K157" s="184" t="s">
        <v>146</v>
      </c>
      <c r="L157" s="189"/>
      <c r="M157" s="190" t="s">
        <v>1</v>
      </c>
      <c r="N157" s="191" t="s">
        <v>38</v>
      </c>
      <c r="O157" s="59"/>
      <c r="P157" s="154">
        <f>O157*H157</f>
        <v>0</v>
      </c>
      <c r="Q157" s="154">
        <v>5.6120000000000003E-2</v>
      </c>
      <c r="R157" s="154">
        <f>Q157*H157</f>
        <v>5.0508000000000006</v>
      </c>
      <c r="S157" s="154">
        <v>0</v>
      </c>
      <c r="T157" s="155">
        <f>S157*H157</f>
        <v>0</v>
      </c>
      <c r="U157" s="33"/>
      <c r="V157" s="33"/>
      <c r="W157" s="33"/>
      <c r="X157" s="33"/>
      <c r="Y157" s="33"/>
      <c r="Z157" s="33"/>
      <c r="AA157" s="33"/>
      <c r="AB157" s="33"/>
      <c r="AC157" s="33"/>
      <c r="AD157" s="33"/>
      <c r="AE157" s="33"/>
      <c r="AR157" s="156" t="s">
        <v>199</v>
      </c>
      <c r="AT157" s="156" t="s">
        <v>231</v>
      </c>
      <c r="AU157" s="156" t="s">
        <v>83</v>
      </c>
      <c r="AY157" s="18" t="s">
        <v>140</v>
      </c>
      <c r="BE157" s="157">
        <f>IF(N157="základní",J157,0)</f>
        <v>0</v>
      </c>
      <c r="BF157" s="157">
        <f>IF(N157="snížená",J157,0)</f>
        <v>0</v>
      </c>
      <c r="BG157" s="157">
        <f>IF(N157="zákl. přenesená",J157,0)</f>
        <v>0</v>
      </c>
      <c r="BH157" s="157">
        <f>IF(N157="sníž. přenesená",J157,0)</f>
        <v>0</v>
      </c>
      <c r="BI157" s="157">
        <f>IF(N157="nulová",J157,0)</f>
        <v>0</v>
      </c>
      <c r="BJ157" s="18" t="s">
        <v>81</v>
      </c>
      <c r="BK157" s="157">
        <f>ROUND(I157*H157,2)</f>
        <v>0</v>
      </c>
      <c r="BL157" s="18" t="s">
        <v>147</v>
      </c>
      <c r="BM157" s="156" t="s">
        <v>1413</v>
      </c>
    </row>
    <row r="158" spans="1:65" s="2" customFormat="1" ht="11.25">
      <c r="A158" s="33"/>
      <c r="B158" s="34"/>
      <c r="C158" s="33"/>
      <c r="D158" s="158" t="s">
        <v>149</v>
      </c>
      <c r="E158" s="33"/>
      <c r="F158" s="159" t="s">
        <v>1412</v>
      </c>
      <c r="G158" s="33"/>
      <c r="H158" s="33"/>
      <c r="I158" s="160"/>
      <c r="J158" s="33"/>
      <c r="K158" s="33"/>
      <c r="L158" s="34"/>
      <c r="M158" s="161"/>
      <c r="N158" s="162"/>
      <c r="O158" s="59"/>
      <c r="P158" s="59"/>
      <c r="Q158" s="59"/>
      <c r="R158" s="59"/>
      <c r="S158" s="59"/>
      <c r="T158" s="60"/>
      <c r="U158" s="33"/>
      <c r="V158" s="33"/>
      <c r="W158" s="33"/>
      <c r="X158" s="33"/>
      <c r="Y158" s="33"/>
      <c r="Z158" s="33"/>
      <c r="AA158" s="33"/>
      <c r="AB158" s="33"/>
      <c r="AC158" s="33"/>
      <c r="AD158" s="33"/>
      <c r="AE158" s="33"/>
      <c r="AT158" s="18" t="s">
        <v>149</v>
      </c>
      <c r="AU158" s="18" t="s">
        <v>83</v>
      </c>
    </row>
    <row r="159" spans="1:65" s="13" customFormat="1" ht="11.25">
      <c r="B159" s="166"/>
      <c r="D159" s="158" t="s">
        <v>155</v>
      </c>
      <c r="E159" s="167" t="s">
        <v>1</v>
      </c>
      <c r="F159" s="168" t="s">
        <v>1414</v>
      </c>
      <c r="H159" s="169">
        <v>90</v>
      </c>
      <c r="I159" s="170"/>
      <c r="L159" s="166"/>
      <c r="M159" s="171"/>
      <c r="N159" s="172"/>
      <c r="O159" s="172"/>
      <c r="P159" s="172"/>
      <c r="Q159" s="172"/>
      <c r="R159" s="172"/>
      <c r="S159" s="172"/>
      <c r="T159" s="173"/>
      <c r="AT159" s="167" t="s">
        <v>155</v>
      </c>
      <c r="AU159" s="167" t="s">
        <v>83</v>
      </c>
      <c r="AV159" s="13" t="s">
        <v>83</v>
      </c>
      <c r="AW159" s="13" t="s">
        <v>30</v>
      </c>
      <c r="AX159" s="13" t="s">
        <v>81</v>
      </c>
      <c r="AY159" s="167" t="s">
        <v>140</v>
      </c>
    </row>
    <row r="160" spans="1:65" s="2" customFormat="1" ht="33" customHeight="1">
      <c r="A160" s="33"/>
      <c r="B160" s="144"/>
      <c r="C160" s="145" t="s">
        <v>399</v>
      </c>
      <c r="D160" s="145" t="s">
        <v>142</v>
      </c>
      <c r="E160" s="146" t="s">
        <v>482</v>
      </c>
      <c r="F160" s="147" t="s">
        <v>483</v>
      </c>
      <c r="G160" s="148" t="s">
        <v>193</v>
      </c>
      <c r="H160" s="149">
        <v>90</v>
      </c>
      <c r="I160" s="150"/>
      <c r="J160" s="151">
        <f>ROUND(I160*H160,2)</f>
        <v>0</v>
      </c>
      <c r="K160" s="147" t="s">
        <v>146</v>
      </c>
      <c r="L160" s="34"/>
      <c r="M160" s="152" t="s">
        <v>1</v>
      </c>
      <c r="N160" s="153" t="s">
        <v>38</v>
      </c>
      <c r="O160" s="59"/>
      <c r="P160" s="154">
        <f>O160*H160</f>
        <v>0</v>
      </c>
      <c r="Q160" s="154">
        <v>0.1295</v>
      </c>
      <c r="R160" s="154">
        <f>Q160*H160</f>
        <v>11.655000000000001</v>
      </c>
      <c r="S160" s="154">
        <v>0</v>
      </c>
      <c r="T160" s="155">
        <f>S160*H160</f>
        <v>0</v>
      </c>
      <c r="U160" s="33"/>
      <c r="V160" s="33"/>
      <c r="W160" s="33"/>
      <c r="X160" s="33"/>
      <c r="Y160" s="33"/>
      <c r="Z160" s="33"/>
      <c r="AA160" s="33"/>
      <c r="AB160" s="33"/>
      <c r="AC160" s="33"/>
      <c r="AD160" s="33"/>
      <c r="AE160" s="33"/>
      <c r="AR160" s="156" t="s">
        <v>147</v>
      </c>
      <c r="AT160" s="156" t="s">
        <v>142</v>
      </c>
      <c r="AU160" s="156" t="s">
        <v>83</v>
      </c>
      <c r="AY160" s="18" t="s">
        <v>140</v>
      </c>
      <c r="BE160" s="157">
        <f>IF(N160="základní",J160,0)</f>
        <v>0</v>
      </c>
      <c r="BF160" s="157">
        <f>IF(N160="snížená",J160,0)</f>
        <v>0</v>
      </c>
      <c r="BG160" s="157">
        <f>IF(N160="zákl. přenesená",J160,0)</f>
        <v>0</v>
      </c>
      <c r="BH160" s="157">
        <f>IF(N160="sníž. přenesená",J160,0)</f>
        <v>0</v>
      </c>
      <c r="BI160" s="157">
        <f>IF(N160="nulová",J160,0)</f>
        <v>0</v>
      </c>
      <c r="BJ160" s="18" t="s">
        <v>81</v>
      </c>
      <c r="BK160" s="157">
        <f>ROUND(I160*H160,2)</f>
        <v>0</v>
      </c>
      <c r="BL160" s="18" t="s">
        <v>147</v>
      </c>
      <c r="BM160" s="156" t="s">
        <v>1415</v>
      </c>
    </row>
    <row r="161" spans="1:65" s="2" customFormat="1" ht="29.25">
      <c r="A161" s="33"/>
      <c r="B161" s="34"/>
      <c r="C161" s="33"/>
      <c r="D161" s="158" t="s">
        <v>149</v>
      </c>
      <c r="E161" s="33"/>
      <c r="F161" s="159" t="s">
        <v>485</v>
      </c>
      <c r="G161" s="33"/>
      <c r="H161" s="33"/>
      <c r="I161" s="160"/>
      <c r="J161" s="33"/>
      <c r="K161" s="33"/>
      <c r="L161" s="34"/>
      <c r="M161" s="161"/>
      <c r="N161" s="162"/>
      <c r="O161" s="59"/>
      <c r="P161" s="59"/>
      <c r="Q161" s="59"/>
      <c r="R161" s="59"/>
      <c r="S161" s="59"/>
      <c r="T161" s="60"/>
      <c r="U161" s="33"/>
      <c r="V161" s="33"/>
      <c r="W161" s="33"/>
      <c r="X161" s="33"/>
      <c r="Y161" s="33"/>
      <c r="Z161" s="33"/>
      <c r="AA161" s="33"/>
      <c r="AB161" s="33"/>
      <c r="AC161" s="33"/>
      <c r="AD161" s="33"/>
      <c r="AE161" s="33"/>
      <c r="AT161" s="18" t="s">
        <v>149</v>
      </c>
      <c r="AU161" s="18" t="s">
        <v>83</v>
      </c>
    </row>
    <row r="162" spans="1:65" s="2" customFormat="1" ht="11.25">
      <c r="A162" s="33"/>
      <c r="B162" s="34"/>
      <c r="C162" s="33"/>
      <c r="D162" s="163" t="s">
        <v>151</v>
      </c>
      <c r="E162" s="33"/>
      <c r="F162" s="164" t="s">
        <v>486</v>
      </c>
      <c r="G162" s="33"/>
      <c r="H162" s="33"/>
      <c r="I162" s="160"/>
      <c r="J162" s="33"/>
      <c r="K162" s="33"/>
      <c r="L162" s="34"/>
      <c r="M162" s="161"/>
      <c r="N162" s="162"/>
      <c r="O162" s="59"/>
      <c r="P162" s="59"/>
      <c r="Q162" s="59"/>
      <c r="R162" s="59"/>
      <c r="S162" s="59"/>
      <c r="T162" s="60"/>
      <c r="U162" s="33"/>
      <c r="V162" s="33"/>
      <c r="W162" s="33"/>
      <c r="X162" s="33"/>
      <c r="Y162" s="33"/>
      <c r="Z162" s="33"/>
      <c r="AA162" s="33"/>
      <c r="AB162" s="33"/>
      <c r="AC162" s="33"/>
      <c r="AD162" s="33"/>
      <c r="AE162" s="33"/>
      <c r="AT162" s="18" t="s">
        <v>151</v>
      </c>
      <c r="AU162" s="18" t="s">
        <v>83</v>
      </c>
    </row>
    <row r="163" spans="1:65" s="2" customFormat="1" ht="97.5">
      <c r="A163" s="33"/>
      <c r="B163" s="34"/>
      <c r="C163" s="33"/>
      <c r="D163" s="158" t="s">
        <v>153</v>
      </c>
      <c r="E163" s="33"/>
      <c r="F163" s="165" t="s">
        <v>487</v>
      </c>
      <c r="G163" s="33"/>
      <c r="H163" s="33"/>
      <c r="I163" s="160"/>
      <c r="J163" s="33"/>
      <c r="K163" s="33"/>
      <c r="L163" s="34"/>
      <c r="M163" s="161"/>
      <c r="N163" s="162"/>
      <c r="O163" s="59"/>
      <c r="P163" s="59"/>
      <c r="Q163" s="59"/>
      <c r="R163" s="59"/>
      <c r="S163" s="59"/>
      <c r="T163" s="60"/>
      <c r="U163" s="33"/>
      <c r="V163" s="33"/>
      <c r="W163" s="33"/>
      <c r="X163" s="33"/>
      <c r="Y163" s="33"/>
      <c r="Z163" s="33"/>
      <c r="AA163" s="33"/>
      <c r="AB163" s="33"/>
      <c r="AC163" s="33"/>
      <c r="AD163" s="33"/>
      <c r="AE163" s="33"/>
      <c r="AT163" s="18" t="s">
        <v>153</v>
      </c>
      <c r="AU163" s="18" t="s">
        <v>83</v>
      </c>
    </row>
    <row r="164" spans="1:65" s="13" customFormat="1" ht="11.25">
      <c r="B164" s="166"/>
      <c r="D164" s="158" t="s">
        <v>155</v>
      </c>
      <c r="E164" s="167" t="s">
        <v>1</v>
      </c>
      <c r="F164" s="168" t="s">
        <v>1416</v>
      </c>
      <c r="H164" s="169">
        <v>90</v>
      </c>
      <c r="I164" s="170"/>
      <c r="L164" s="166"/>
      <c r="M164" s="171"/>
      <c r="N164" s="172"/>
      <c r="O164" s="172"/>
      <c r="P164" s="172"/>
      <c r="Q164" s="172"/>
      <c r="R164" s="172"/>
      <c r="S164" s="172"/>
      <c r="T164" s="173"/>
      <c r="AT164" s="167" t="s">
        <v>155</v>
      </c>
      <c r="AU164" s="167" t="s">
        <v>83</v>
      </c>
      <c r="AV164" s="13" t="s">
        <v>83</v>
      </c>
      <c r="AW164" s="13" t="s">
        <v>30</v>
      </c>
      <c r="AX164" s="13" t="s">
        <v>81</v>
      </c>
      <c r="AY164" s="167" t="s">
        <v>140</v>
      </c>
    </row>
    <row r="165" spans="1:65" s="12" customFormat="1" ht="22.9" customHeight="1">
      <c r="B165" s="131"/>
      <c r="D165" s="132" t="s">
        <v>72</v>
      </c>
      <c r="E165" s="142" t="s">
        <v>540</v>
      </c>
      <c r="F165" s="142" t="s">
        <v>541</v>
      </c>
      <c r="I165" s="134"/>
      <c r="J165" s="143">
        <f>BK165</f>
        <v>0</v>
      </c>
      <c r="L165" s="131"/>
      <c r="M165" s="136"/>
      <c r="N165" s="137"/>
      <c r="O165" s="137"/>
      <c r="P165" s="138">
        <f>SUM(P166:P169)</f>
        <v>0</v>
      </c>
      <c r="Q165" s="137"/>
      <c r="R165" s="138">
        <f>SUM(R166:R169)</f>
        <v>0</v>
      </c>
      <c r="S165" s="137"/>
      <c r="T165" s="139">
        <f>SUM(T166:T169)</f>
        <v>0</v>
      </c>
      <c r="AR165" s="132" t="s">
        <v>81</v>
      </c>
      <c r="AT165" s="140" t="s">
        <v>72</v>
      </c>
      <c r="AU165" s="140" t="s">
        <v>81</v>
      </c>
      <c r="AY165" s="132" t="s">
        <v>140</v>
      </c>
      <c r="BK165" s="141">
        <f>SUM(BK166:BK169)</f>
        <v>0</v>
      </c>
    </row>
    <row r="166" spans="1:65" s="2" customFormat="1" ht="44.25" customHeight="1">
      <c r="A166" s="33"/>
      <c r="B166" s="144"/>
      <c r="C166" s="145" t="s">
        <v>810</v>
      </c>
      <c r="D166" s="145" t="s">
        <v>142</v>
      </c>
      <c r="E166" s="146" t="s">
        <v>582</v>
      </c>
      <c r="F166" s="147" t="s">
        <v>583</v>
      </c>
      <c r="G166" s="148" t="s">
        <v>545</v>
      </c>
      <c r="H166" s="149">
        <v>37.862000000000002</v>
      </c>
      <c r="I166" s="150"/>
      <c r="J166" s="151">
        <f>ROUND(I166*H166,2)</f>
        <v>0</v>
      </c>
      <c r="K166" s="147" t="s">
        <v>146</v>
      </c>
      <c r="L166" s="34"/>
      <c r="M166" s="152" t="s">
        <v>1</v>
      </c>
      <c r="N166" s="153" t="s">
        <v>38</v>
      </c>
      <c r="O166" s="59"/>
      <c r="P166" s="154">
        <f>O166*H166</f>
        <v>0</v>
      </c>
      <c r="Q166" s="154">
        <v>0</v>
      </c>
      <c r="R166" s="154">
        <f>Q166*H166</f>
        <v>0</v>
      </c>
      <c r="S166" s="154">
        <v>0</v>
      </c>
      <c r="T166" s="155">
        <f>S166*H166</f>
        <v>0</v>
      </c>
      <c r="U166" s="33"/>
      <c r="V166" s="33"/>
      <c r="W166" s="33"/>
      <c r="X166" s="33"/>
      <c r="Y166" s="33"/>
      <c r="Z166" s="33"/>
      <c r="AA166" s="33"/>
      <c r="AB166" s="33"/>
      <c r="AC166" s="33"/>
      <c r="AD166" s="33"/>
      <c r="AE166" s="33"/>
      <c r="AR166" s="156" t="s">
        <v>147</v>
      </c>
      <c r="AT166" s="156" t="s">
        <v>142</v>
      </c>
      <c r="AU166" s="156" t="s">
        <v>83</v>
      </c>
      <c r="AY166" s="18" t="s">
        <v>140</v>
      </c>
      <c r="BE166" s="157">
        <f>IF(N166="základní",J166,0)</f>
        <v>0</v>
      </c>
      <c r="BF166" s="157">
        <f>IF(N166="snížená",J166,0)</f>
        <v>0</v>
      </c>
      <c r="BG166" s="157">
        <f>IF(N166="zákl. přenesená",J166,0)</f>
        <v>0</v>
      </c>
      <c r="BH166" s="157">
        <f>IF(N166="sníž. přenesená",J166,0)</f>
        <v>0</v>
      </c>
      <c r="BI166" s="157">
        <f>IF(N166="nulová",J166,0)</f>
        <v>0</v>
      </c>
      <c r="BJ166" s="18" t="s">
        <v>81</v>
      </c>
      <c r="BK166" s="157">
        <f>ROUND(I166*H166,2)</f>
        <v>0</v>
      </c>
      <c r="BL166" s="18" t="s">
        <v>147</v>
      </c>
      <c r="BM166" s="156" t="s">
        <v>1417</v>
      </c>
    </row>
    <row r="167" spans="1:65" s="2" customFormat="1" ht="29.25">
      <c r="A167" s="33"/>
      <c r="B167" s="34"/>
      <c r="C167" s="33"/>
      <c r="D167" s="158" t="s">
        <v>149</v>
      </c>
      <c r="E167" s="33"/>
      <c r="F167" s="159" t="s">
        <v>583</v>
      </c>
      <c r="G167" s="33"/>
      <c r="H167" s="33"/>
      <c r="I167" s="160"/>
      <c r="J167" s="33"/>
      <c r="K167" s="33"/>
      <c r="L167" s="34"/>
      <c r="M167" s="161"/>
      <c r="N167" s="162"/>
      <c r="O167" s="59"/>
      <c r="P167" s="59"/>
      <c r="Q167" s="59"/>
      <c r="R167" s="59"/>
      <c r="S167" s="59"/>
      <c r="T167" s="60"/>
      <c r="U167" s="33"/>
      <c r="V167" s="33"/>
      <c r="W167" s="33"/>
      <c r="X167" s="33"/>
      <c r="Y167" s="33"/>
      <c r="Z167" s="33"/>
      <c r="AA167" s="33"/>
      <c r="AB167" s="33"/>
      <c r="AC167" s="33"/>
      <c r="AD167" s="33"/>
      <c r="AE167" s="33"/>
      <c r="AT167" s="18" t="s">
        <v>149</v>
      </c>
      <c r="AU167" s="18" t="s">
        <v>83</v>
      </c>
    </row>
    <row r="168" spans="1:65" s="2" customFormat="1" ht="11.25">
      <c r="A168" s="33"/>
      <c r="B168" s="34"/>
      <c r="C168" s="33"/>
      <c r="D168" s="163" t="s">
        <v>151</v>
      </c>
      <c r="E168" s="33"/>
      <c r="F168" s="164" t="s">
        <v>585</v>
      </c>
      <c r="G168" s="33"/>
      <c r="H168" s="33"/>
      <c r="I168" s="160"/>
      <c r="J168" s="33"/>
      <c r="K168" s="33"/>
      <c r="L168" s="34"/>
      <c r="M168" s="161"/>
      <c r="N168" s="162"/>
      <c r="O168" s="59"/>
      <c r="P168" s="59"/>
      <c r="Q168" s="59"/>
      <c r="R168" s="59"/>
      <c r="S168" s="59"/>
      <c r="T168" s="60"/>
      <c r="U168" s="33"/>
      <c r="V168" s="33"/>
      <c r="W168" s="33"/>
      <c r="X168" s="33"/>
      <c r="Y168" s="33"/>
      <c r="Z168" s="33"/>
      <c r="AA168" s="33"/>
      <c r="AB168" s="33"/>
      <c r="AC168" s="33"/>
      <c r="AD168" s="33"/>
      <c r="AE168" s="33"/>
      <c r="AT168" s="18" t="s">
        <v>151</v>
      </c>
      <c r="AU168" s="18" t="s">
        <v>83</v>
      </c>
    </row>
    <row r="169" spans="1:65" s="13" customFormat="1" ht="11.25">
      <c r="B169" s="166"/>
      <c r="D169" s="158" t="s">
        <v>155</v>
      </c>
      <c r="E169" s="167" t="s">
        <v>1</v>
      </c>
      <c r="F169" s="168" t="s">
        <v>1418</v>
      </c>
      <c r="H169" s="169">
        <v>37.862000000000002</v>
      </c>
      <c r="I169" s="170"/>
      <c r="L169" s="166"/>
      <c r="M169" s="211"/>
      <c r="N169" s="212"/>
      <c r="O169" s="212"/>
      <c r="P169" s="212"/>
      <c r="Q169" s="212"/>
      <c r="R169" s="212"/>
      <c r="S169" s="212"/>
      <c r="T169" s="213"/>
      <c r="AT169" s="167" t="s">
        <v>155</v>
      </c>
      <c r="AU169" s="167" t="s">
        <v>83</v>
      </c>
      <c r="AV169" s="13" t="s">
        <v>83</v>
      </c>
      <c r="AW169" s="13" t="s">
        <v>30</v>
      </c>
      <c r="AX169" s="13" t="s">
        <v>81</v>
      </c>
      <c r="AY169" s="167" t="s">
        <v>140</v>
      </c>
    </row>
    <row r="170" spans="1:65" s="2" customFormat="1" ht="6.95" customHeight="1">
      <c r="A170" s="33"/>
      <c r="B170" s="48"/>
      <c r="C170" s="49"/>
      <c r="D170" s="49"/>
      <c r="E170" s="49"/>
      <c r="F170" s="49"/>
      <c r="G170" s="49"/>
      <c r="H170" s="49"/>
      <c r="I170" s="49"/>
      <c r="J170" s="49"/>
      <c r="K170" s="49"/>
      <c r="L170" s="34"/>
      <c r="M170" s="33"/>
      <c r="O170" s="33"/>
      <c r="P170" s="33"/>
      <c r="Q170" s="33"/>
      <c r="R170" s="33"/>
      <c r="S170" s="33"/>
      <c r="T170" s="33"/>
      <c r="U170" s="33"/>
      <c r="V170" s="33"/>
      <c r="W170" s="33"/>
      <c r="X170" s="33"/>
      <c r="Y170" s="33"/>
      <c r="Z170" s="33"/>
      <c r="AA170" s="33"/>
      <c r="AB170" s="33"/>
      <c r="AC170" s="33"/>
      <c r="AD170" s="33"/>
      <c r="AE170" s="33"/>
    </row>
  </sheetData>
  <autoFilter ref="C120:K169" xr:uid="{00000000-0009-0000-0000-00000C000000}"/>
  <mergeCells count="9">
    <mergeCell ref="E87:H87"/>
    <mergeCell ref="E111:H111"/>
    <mergeCell ref="E113:H113"/>
    <mergeCell ref="L2:V2"/>
    <mergeCell ref="E7:H7"/>
    <mergeCell ref="E9:H9"/>
    <mergeCell ref="E18:H18"/>
    <mergeCell ref="E27:H27"/>
    <mergeCell ref="E85:H85"/>
  </mergeCells>
  <hyperlinks>
    <hyperlink ref="F130" r:id="rId1" xr:uid="{00000000-0004-0000-0C00-000000000000}"/>
    <hyperlink ref="F134" r:id="rId2" xr:uid="{00000000-0004-0000-0C00-000001000000}"/>
    <hyperlink ref="F138" r:id="rId3" xr:uid="{00000000-0004-0000-0C00-000002000000}"/>
    <hyperlink ref="F147" r:id="rId4" xr:uid="{00000000-0004-0000-0C00-000003000000}"/>
    <hyperlink ref="F154" r:id="rId5" xr:uid="{00000000-0004-0000-0C00-000004000000}"/>
    <hyperlink ref="F162" r:id="rId6" xr:uid="{00000000-0004-0000-0C00-000005000000}"/>
    <hyperlink ref="F168" r:id="rId7" xr:uid="{00000000-0004-0000-0C00-000006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8"/>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2:BM236"/>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56" s="1" customFormat="1" ht="36.950000000000003" customHeight="1">
      <c r="L2" s="248" t="s">
        <v>5</v>
      </c>
      <c r="M2" s="233"/>
      <c r="N2" s="233"/>
      <c r="O2" s="233"/>
      <c r="P2" s="233"/>
      <c r="Q2" s="233"/>
      <c r="R2" s="233"/>
      <c r="S2" s="233"/>
      <c r="T2" s="233"/>
      <c r="U2" s="233"/>
      <c r="V2" s="233"/>
      <c r="AT2" s="18" t="s">
        <v>104</v>
      </c>
      <c r="AZ2" s="214" t="s">
        <v>608</v>
      </c>
      <c r="BA2" s="214" t="s">
        <v>1</v>
      </c>
      <c r="BB2" s="214" t="s">
        <v>1</v>
      </c>
      <c r="BC2" s="214" t="s">
        <v>1419</v>
      </c>
      <c r="BD2" s="214" t="s">
        <v>83</v>
      </c>
    </row>
    <row r="3" spans="1:56" s="1" customFormat="1" ht="6.95" customHeight="1">
      <c r="B3" s="19"/>
      <c r="C3" s="20"/>
      <c r="D3" s="20"/>
      <c r="E3" s="20"/>
      <c r="F3" s="20"/>
      <c r="G3" s="20"/>
      <c r="H3" s="20"/>
      <c r="I3" s="20"/>
      <c r="J3" s="20"/>
      <c r="K3" s="20"/>
      <c r="L3" s="21"/>
      <c r="AT3" s="18" t="s">
        <v>83</v>
      </c>
    </row>
    <row r="4" spans="1:56" s="1" customFormat="1" ht="24.95" customHeight="1">
      <c r="B4" s="21"/>
      <c r="D4" s="22" t="s">
        <v>109</v>
      </c>
      <c r="L4" s="21"/>
      <c r="M4" s="94" t="s">
        <v>10</v>
      </c>
      <c r="AT4" s="18" t="s">
        <v>3</v>
      </c>
    </row>
    <row r="5" spans="1:56" s="1" customFormat="1" ht="6.95" customHeight="1">
      <c r="B5" s="21"/>
      <c r="L5" s="21"/>
    </row>
    <row r="6" spans="1:56" s="1" customFormat="1" ht="12" customHeight="1">
      <c r="B6" s="21"/>
      <c r="D6" s="28" t="s">
        <v>16</v>
      </c>
      <c r="L6" s="21"/>
    </row>
    <row r="7" spans="1:56" s="1" customFormat="1" ht="16.5" customHeight="1">
      <c r="B7" s="21"/>
      <c r="E7" s="261" t="str">
        <f>'Rekapitulace stavby'!K6</f>
        <v>PD - Regenerace sídliště Nádražní II etapa</v>
      </c>
      <c r="F7" s="262"/>
      <c r="G7" s="262"/>
      <c r="H7" s="262"/>
      <c r="L7" s="21"/>
    </row>
    <row r="8" spans="1:56" s="2" customFormat="1" ht="12" customHeight="1">
      <c r="A8" s="33"/>
      <c r="B8" s="34"/>
      <c r="C8" s="33"/>
      <c r="D8" s="28" t="s">
        <v>110</v>
      </c>
      <c r="E8" s="33"/>
      <c r="F8" s="33"/>
      <c r="G8" s="33"/>
      <c r="H8" s="33"/>
      <c r="I8" s="33"/>
      <c r="J8" s="33"/>
      <c r="K8" s="33"/>
      <c r="L8" s="43"/>
      <c r="S8" s="33"/>
      <c r="T8" s="33"/>
      <c r="U8" s="33"/>
      <c r="V8" s="33"/>
      <c r="W8" s="33"/>
      <c r="X8" s="33"/>
      <c r="Y8" s="33"/>
      <c r="Z8" s="33"/>
      <c r="AA8" s="33"/>
      <c r="AB8" s="33"/>
      <c r="AC8" s="33"/>
      <c r="AD8" s="33"/>
      <c r="AE8" s="33"/>
    </row>
    <row r="9" spans="1:56" s="2" customFormat="1" ht="16.5" customHeight="1">
      <c r="A9" s="33"/>
      <c r="B9" s="34"/>
      <c r="C9" s="33"/>
      <c r="D9" s="33"/>
      <c r="E9" s="226" t="s">
        <v>1420</v>
      </c>
      <c r="F9" s="263"/>
      <c r="G9" s="263"/>
      <c r="H9" s="263"/>
      <c r="I9" s="33"/>
      <c r="J9" s="33"/>
      <c r="K9" s="33"/>
      <c r="L9" s="43"/>
      <c r="S9" s="33"/>
      <c r="T9" s="33"/>
      <c r="U9" s="33"/>
      <c r="V9" s="33"/>
      <c r="W9" s="33"/>
      <c r="X9" s="33"/>
      <c r="Y9" s="33"/>
      <c r="Z9" s="33"/>
      <c r="AA9" s="33"/>
      <c r="AB9" s="33"/>
      <c r="AC9" s="33"/>
      <c r="AD9" s="33"/>
      <c r="AE9" s="33"/>
    </row>
    <row r="10" spans="1:56" s="2" customFormat="1" ht="11.25">
      <c r="A10" s="33"/>
      <c r="B10" s="34"/>
      <c r="C10" s="33"/>
      <c r="D10" s="33"/>
      <c r="E10" s="33"/>
      <c r="F10" s="33"/>
      <c r="G10" s="33"/>
      <c r="H10" s="33"/>
      <c r="I10" s="33"/>
      <c r="J10" s="33"/>
      <c r="K10" s="33"/>
      <c r="L10" s="43"/>
      <c r="S10" s="33"/>
      <c r="T10" s="33"/>
      <c r="U10" s="33"/>
      <c r="V10" s="33"/>
      <c r="W10" s="33"/>
      <c r="X10" s="33"/>
      <c r="Y10" s="33"/>
      <c r="Z10" s="33"/>
      <c r="AA10" s="33"/>
      <c r="AB10" s="33"/>
      <c r="AC10" s="33"/>
      <c r="AD10" s="33"/>
      <c r="AE10" s="33"/>
    </row>
    <row r="11" spans="1:56" s="2" customFormat="1" ht="12" customHeight="1">
      <c r="A11" s="33"/>
      <c r="B11" s="34"/>
      <c r="C11" s="33"/>
      <c r="D11" s="28" t="s">
        <v>18</v>
      </c>
      <c r="E11" s="33"/>
      <c r="F11" s="26" t="s">
        <v>1</v>
      </c>
      <c r="G11" s="33"/>
      <c r="H11" s="33"/>
      <c r="I11" s="28" t="s">
        <v>19</v>
      </c>
      <c r="J11" s="26" t="s">
        <v>1</v>
      </c>
      <c r="K11" s="33"/>
      <c r="L11" s="43"/>
      <c r="S11" s="33"/>
      <c r="T11" s="33"/>
      <c r="U11" s="33"/>
      <c r="V11" s="33"/>
      <c r="W11" s="33"/>
      <c r="X11" s="33"/>
      <c r="Y11" s="33"/>
      <c r="Z11" s="33"/>
      <c r="AA11" s="33"/>
      <c r="AB11" s="33"/>
      <c r="AC11" s="33"/>
      <c r="AD11" s="33"/>
      <c r="AE11" s="33"/>
    </row>
    <row r="12" spans="1:56" s="2" customFormat="1" ht="12" customHeight="1">
      <c r="A12" s="33"/>
      <c r="B12" s="34"/>
      <c r="C12" s="33"/>
      <c r="D12" s="28" t="s">
        <v>20</v>
      </c>
      <c r="E12" s="33"/>
      <c r="F12" s="26" t="s">
        <v>21</v>
      </c>
      <c r="G12" s="33"/>
      <c r="H12" s="33"/>
      <c r="I12" s="28" t="s">
        <v>22</v>
      </c>
      <c r="J12" s="56" t="str">
        <f>'Rekapitulace stavby'!AN8</f>
        <v>11. 8. 2022</v>
      </c>
      <c r="K12" s="33"/>
      <c r="L12" s="43"/>
      <c r="S12" s="33"/>
      <c r="T12" s="33"/>
      <c r="U12" s="33"/>
      <c r="V12" s="33"/>
      <c r="W12" s="33"/>
      <c r="X12" s="33"/>
      <c r="Y12" s="33"/>
      <c r="Z12" s="33"/>
      <c r="AA12" s="33"/>
      <c r="AB12" s="33"/>
      <c r="AC12" s="33"/>
      <c r="AD12" s="33"/>
      <c r="AE12" s="33"/>
    </row>
    <row r="13" spans="1:56" s="2" customFormat="1" ht="10.9" customHeight="1">
      <c r="A13" s="33"/>
      <c r="B13" s="34"/>
      <c r="C13" s="33"/>
      <c r="D13" s="33"/>
      <c r="E13" s="33"/>
      <c r="F13" s="33"/>
      <c r="G13" s="33"/>
      <c r="H13" s="33"/>
      <c r="I13" s="33"/>
      <c r="J13" s="33"/>
      <c r="K13" s="33"/>
      <c r="L13" s="43"/>
      <c r="S13" s="33"/>
      <c r="T13" s="33"/>
      <c r="U13" s="33"/>
      <c r="V13" s="33"/>
      <c r="W13" s="33"/>
      <c r="X13" s="33"/>
      <c r="Y13" s="33"/>
      <c r="Z13" s="33"/>
      <c r="AA13" s="33"/>
      <c r="AB13" s="33"/>
      <c r="AC13" s="33"/>
      <c r="AD13" s="33"/>
      <c r="AE13" s="33"/>
    </row>
    <row r="14" spans="1:56" s="2" customFormat="1" ht="12" customHeight="1">
      <c r="A14" s="33"/>
      <c r="B14" s="34"/>
      <c r="C14" s="33"/>
      <c r="D14" s="28" t="s">
        <v>24</v>
      </c>
      <c r="E14" s="33"/>
      <c r="F14" s="33"/>
      <c r="G14" s="33"/>
      <c r="H14" s="33"/>
      <c r="I14" s="28" t="s">
        <v>25</v>
      </c>
      <c r="J14" s="26" t="str">
        <f>IF('Rekapitulace stavby'!AN10="","",'Rekapitulace stavby'!AN10)</f>
        <v/>
      </c>
      <c r="K14" s="33"/>
      <c r="L14" s="43"/>
      <c r="S14" s="33"/>
      <c r="T14" s="33"/>
      <c r="U14" s="33"/>
      <c r="V14" s="33"/>
      <c r="W14" s="33"/>
      <c r="X14" s="33"/>
      <c r="Y14" s="33"/>
      <c r="Z14" s="33"/>
      <c r="AA14" s="33"/>
      <c r="AB14" s="33"/>
      <c r="AC14" s="33"/>
      <c r="AD14" s="33"/>
      <c r="AE14" s="33"/>
    </row>
    <row r="15" spans="1:56" s="2" customFormat="1" ht="18" customHeight="1">
      <c r="A15" s="33"/>
      <c r="B15" s="34"/>
      <c r="C15" s="33"/>
      <c r="D15" s="33"/>
      <c r="E15" s="26" t="str">
        <f>IF('Rekapitulace stavby'!E11="","",'Rekapitulace stavby'!E11)</f>
        <v xml:space="preserve"> </v>
      </c>
      <c r="F15" s="33"/>
      <c r="G15" s="33"/>
      <c r="H15" s="33"/>
      <c r="I15" s="28" t="s">
        <v>26</v>
      </c>
      <c r="J15" s="26" t="str">
        <f>IF('Rekapitulace stavby'!AN11="","",'Rekapitulace stavby'!AN11)</f>
        <v/>
      </c>
      <c r="K15" s="33"/>
      <c r="L15" s="43"/>
      <c r="S15" s="33"/>
      <c r="T15" s="33"/>
      <c r="U15" s="33"/>
      <c r="V15" s="33"/>
      <c r="W15" s="33"/>
      <c r="X15" s="33"/>
      <c r="Y15" s="33"/>
      <c r="Z15" s="33"/>
      <c r="AA15" s="33"/>
      <c r="AB15" s="33"/>
      <c r="AC15" s="33"/>
      <c r="AD15" s="33"/>
      <c r="AE15" s="33"/>
    </row>
    <row r="16" spans="1:56" s="2" customFormat="1" ht="6.95" customHeight="1">
      <c r="A16" s="33"/>
      <c r="B16" s="34"/>
      <c r="C16" s="33"/>
      <c r="D16" s="33"/>
      <c r="E16" s="33"/>
      <c r="F16" s="33"/>
      <c r="G16" s="33"/>
      <c r="H16" s="33"/>
      <c r="I16" s="33"/>
      <c r="J16" s="33"/>
      <c r="K16" s="33"/>
      <c r="L16" s="43"/>
      <c r="S16" s="33"/>
      <c r="T16" s="33"/>
      <c r="U16" s="33"/>
      <c r="V16" s="33"/>
      <c r="W16" s="33"/>
      <c r="X16" s="33"/>
      <c r="Y16" s="33"/>
      <c r="Z16" s="33"/>
      <c r="AA16" s="33"/>
      <c r="AB16" s="33"/>
      <c r="AC16" s="33"/>
      <c r="AD16" s="33"/>
      <c r="AE16" s="33"/>
    </row>
    <row r="17" spans="1:31" s="2" customFormat="1" ht="12" customHeight="1">
      <c r="A17" s="33"/>
      <c r="B17" s="34"/>
      <c r="C17" s="33"/>
      <c r="D17" s="28" t="s">
        <v>27</v>
      </c>
      <c r="E17" s="33"/>
      <c r="F17" s="33"/>
      <c r="G17" s="33"/>
      <c r="H17" s="33"/>
      <c r="I17" s="28" t="s">
        <v>25</v>
      </c>
      <c r="J17" s="29" t="str">
        <f>'Rekapitulace stavby'!AN13</f>
        <v>Vyplň údaj</v>
      </c>
      <c r="K17" s="33"/>
      <c r="L17" s="43"/>
      <c r="S17" s="33"/>
      <c r="T17" s="33"/>
      <c r="U17" s="33"/>
      <c r="V17" s="33"/>
      <c r="W17" s="33"/>
      <c r="X17" s="33"/>
      <c r="Y17" s="33"/>
      <c r="Z17" s="33"/>
      <c r="AA17" s="33"/>
      <c r="AB17" s="33"/>
      <c r="AC17" s="33"/>
      <c r="AD17" s="33"/>
      <c r="AE17" s="33"/>
    </row>
    <row r="18" spans="1:31" s="2" customFormat="1" ht="18" customHeight="1">
      <c r="A18" s="33"/>
      <c r="B18" s="34"/>
      <c r="C18" s="33"/>
      <c r="D18" s="33"/>
      <c r="E18" s="264" t="str">
        <f>'Rekapitulace stavby'!E14</f>
        <v>Vyplň údaj</v>
      </c>
      <c r="F18" s="232"/>
      <c r="G18" s="232"/>
      <c r="H18" s="232"/>
      <c r="I18" s="28" t="s">
        <v>26</v>
      </c>
      <c r="J18" s="29" t="str">
        <f>'Rekapitulace stavby'!AN14</f>
        <v>Vyplň údaj</v>
      </c>
      <c r="K18" s="33"/>
      <c r="L18" s="43"/>
      <c r="S18" s="33"/>
      <c r="T18" s="33"/>
      <c r="U18" s="33"/>
      <c r="V18" s="33"/>
      <c r="W18" s="33"/>
      <c r="X18" s="33"/>
      <c r="Y18" s="33"/>
      <c r="Z18" s="33"/>
      <c r="AA18" s="33"/>
      <c r="AB18" s="33"/>
      <c r="AC18" s="33"/>
      <c r="AD18" s="33"/>
      <c r="AE18" s="33"/>
    </row>
    <row r="19" spans="1:31" s="2" customFormat="1" ht="6.95" customHeight="1">
      <c r="A19" s="33"/>
      <c r="B19" s="34"/>
      <c r="C19" s="33"/>
      <c r="D19" s="33"/>
      <c r="E19" s="33"/>
      <c r="F19" s="33"/>
      <c r="G19" s="33"/>
      <c r="H19" s="33"/>
      <c r="I19" s="33"/>
      <c r="J19" s="33"/>
      <c r="K19" s="33"/>
      <c r="L19" s="43"/>
      <c r="S19" s="33"/>
      <c r="T19" s="33"/>
      <c r="U19" s="33"/>
      <c r="V19" s="33"/>
      <c r="W19" s="33"/>
      <c r="X19" s="33"/>
      <c r="Y19" s="33"/>
      <c r="Z19" s="33"/>
      <c r="AA19" s="33"/>
      <c r="AB19" s="33"/>
      <c r="AC19" s="33"/>
      <c r="AD19" s="33"/>
      <c r="AE19" s="33"/>
    </row>
    <row r="20" spans="1:31" s="2" customFormat="1" ht="12" customHeight="1">
      <c r="A20" s="33"/>
      <c r="B20" s="34"/>
      <c r="C20" s="33"/>
      <c r="D20" s="28" t="s">
        <v>29</v>
      </c>
      <c r="E20" s="33"/>
      <c r="F20" s="33"/>
      <c r="G20" s="33"/>
      <c r="H20" s="33"/>
      <c r="I20" s="28" t="s">
        <v>25</v>
      </c>
      <c r="J20" s="26" t="str">
        <f>IF('Rekapitulace stavby'!AN16="","",'Rekapitulace stavby'!AN16)</f>
        <v/>
      </c>
      <c r="K20" s="33"/>
      <c r="L20" s="43"/>
      <c r="S20" s="33"/>
      <c r="T20" s="33"/>
      <c r="U20" s="33"/>
      <c r="V20" s="33"/>
      <c r="W20" s="33"/>
      <c r="X20" s="33"/>
      <c r="Y20" s="33"/>
      <c r="Z20" s="33"/>
      <c r="AA20" s="33"/>
      <c r="AB20" s="33"/>
      <c r="AC20" s="33"/>
      <c r="AD20" s="33"/>
      <c r="AE20" s="33"/>
    </row>
    <row r="21" spans="1:31" s="2" customFormat="1" ht="18" customHeight="1">
      <c r="A21" s="33"/>
      <c r="B21" s="34"/>
      <c r="C21" s="33"/>
      <c r="D21" s="33"/>
      <c r="E21" s="26" t="str">
        <f>IF('Rekapitulace stavby'!E17="","",'Rekapitulace stavby'!E17)</f>
        <v xml:space="preserve"> </v>
      </c>
      <c r="F21" s="33"/>
      <c r="G21" s="33"/>
      <c r="H21" s="33"/>
      <c r="I21" s="28" t="s">
        <v>26</v>
      </c>
      <c r="J21" s="26" t="str">
        <f>IF('Rekapitulace stavby'!AN17="","",'Rekapitulace stavby'!AN17)</f>
        <v/>
      </c>
      <c r="K21" s="33"/>
      <c r="L21" s="43"/>
      <c r="S21" s="33"/>
      <c r="T21" s="33"/>
      <c r="U21" s="33"/>
      <c r="V21" s="33"/>
      <c r="W21" s="33"/>
      <c r="X21" s="33"/>
      <c r="Y21" s="33"/>
      <c r="Z21" s="33"/>
      <c r="AA21" s="33"/>
      <c r="AB21" s="33"/>
      <c r="AC21" s="33"/>
      <c r="AD21" s="33"/>
      <c r="AE21" s="33"/>
    </row>
    <row r="22" spans="1:31" s="2" customFormat="1" ht="6.95" customHeight="1">
      <c r="A22" s="33"/>
      <c r="B22" s="34"/>
      <c r="C22" s="33"/>
      <c r="D22" s="33"/>
      <c r="E22" s="33"/>
      <c r="F22" s="33"/>
      <c r="G22" s="33"/>
      <c r="H22" s="33"/>
      <c r="I22" s="33"/>
      <c r="J22" s="33"/>
      <c r="K22" s="33"/>
      <c r="L22" s="43"/>
      <c r="S22" s="33"/>
      <c r="T22" s="33"/>
      <c r="U22" s="33"/>
      <c r="V22" s="33"/>
      <c r="W22" s="33"/>
      <c r="X22" s="33"/>
      <c r="Y22" s="33"/>
      <c r="Z22" s="33"/>
      <c r="AA22" s="33"/>
      <c r="AB22" s="33"/>
      <c r="AC22" s="33"/>
      <c r="AD22" s="33"/>
      <c r="AE22" s="33"/>
    </row>
    <row r="23" spans="1:31" s="2" customFormat="1" ht="12" customHeight="1">
      <c r="A23" s="33"/>
      <c r="B23" s="34"/>
      <c r="C23" s="33"/>
      <c r="D23" s="28" t="s">
        <v>31</v>
      </c>
      <c r="E23" s="33"/>
      <c r="F23" s="33"/>
      <c r="G23" s="33"/>
      <c r="H23" s="33"/>
      <c r="I23" s="28" t="s">
        <v>25</v>
      </c>
      <c r="J23" s="26" t="str">
        <f>IF('Rekapitulace stavby'!AN19="","",'Rekapitulace stavby'!AN19)</f>
        <v/>
      </c>
      <c r="K23" s="33"/>
      <c r="L23" s="43"/>
      <c r="S23" s="33"/>
      <c r="T23" s="33"/>
      <c r="U23" s="33"/>
      <c r="V23" s="33"/>
      <c r="W23" s="33"/>
      <c r="X23" s="33"/>
      <c r="Y23" s="33"/>
      <c r="Z23" s="33"/>
      <c r="AA23" s="33"/>
      <c r="AB23" s="33"/>
      <c r="AC23" s="33"/>
      <c r="AD23" s="33"/>
      <c r="AE23" s="33"/>
    </row>
    <row r="24" spans="1:31" s="2" customFormat="1" ht="18" customHeight="1">
      <c r="A24" s="33"/>
      <c r="B24" s="34"/>
      <c r="C24" s="33"/>
      <c r="D24" s="33"/>
      <c r="E24" s="26" t="str">
        <f>IF('Rekapitulace stavby'!E20="","",'Rekapitulace stavby'!E20)</f>
        <v xml:space="preserve"> </v>
      </c>
      <c r="F24" s="33"/>
      <c r="G24" s="33"/>
      <c r="H24" s="33"/>
      <c r="I24" s="28" t="s">
        <v>26</v>
      </c>
      <c r="J24" s="26" t="str">
        <f>IF('Rekapitulace stavby'!AN20="","",'Rekapitulace stavby'!AN20)</f>
        <v/>
      </c>
      <c r="K24" s="33"/>
      <c r="L24" s="43"/>
      <c r="S24" s="33"/>
      <c r="T24" s="33"/>
      <c r="U24" s="33"/>
      <c r="V24" s="33"/>
      <c r="W24" s="33"/>
      <c r="X24" s="33"/>
      <c r="Y24" s="33"/>
      <c r="Z24" s="33"/>
      <c r="AA24" s="33"/>
      <c r="AB24" s="33"/>
      <c r="AC24" s="33"/>
      <c r="AD24" s="33"/>
      <c r="AE24" s="33"/>
    </row>
    <row r="25" spans="1:31" s="2" customFormat="1" ht="6.95" customHeight="1">
      <c r="A25" s="33"/>
      <c r="B25" s="34"/>
      <c r="C25" s="33"/>
      <c r="D25" s="33"/>
      <c r="E25" s="33"/>
      <c r="F25" s="33"/>
      <c r="G25" s="33"/>
      <c r="H25" s="33"/>
      <c r="I25" s="33"/>
      <c r="J25" s="33"/>
      <c r="K25" s="33"/>
      <c r="L25" s="43"/>
      <c r="S25" s="33"/>
      <c r="T25" s="33"/>
      <c r="U25" s="33"/>
      <c r="V25" s="33"/>
      <c r="W25" s="33"/>
      <c r="X25" s="33"/>
      <c r="Y25" s="33"/>
      <c r="Z25" s="33"/>
      <c r="AA25" s="33"/>
      <c r="AB25" s="33"/>
      <c r="AC25" s="33"/>
      <c r="AD25" s="33"/>
      <c r="AE25" s="33"/>
    </row>
    <row r="26" spans="1:31" s="2" customFormat="1" ht="12" customHeight="1">
      <c r="A26" s="33"/>
      <c r="B26" s="34"/>
      <c r="C26" s="33"/>
      <c r="D26" s="28" t="s">
        <v>32</v>
      </c>
      <c r="E26" s="33"/>
      <c r="F26" s="33"/>
      <c r="G26" s="33"/>
      <c r="H26" s="33"/>
      <c r="I26" s="33"/>
      <c r="J26" s="33"/>
      <c r="K26" s="33"/>
      <c r="L26" s="43"/>
      <c r="S26" s="33"/>
      <c r="T26" s="33"/>
      <c r="U26" s="33"/>
      <c r="V26" s="33"/>
      <c r="W26" s="33"/>
      <c r="X26" s="33"/>
      <c r="Y26" s="33"/>
      <c r="Z26" s="33"/>
      <c r="AA26" s="33"/>
      <c r="AB26" s="33"/>
      <c r="AC26" s="33"/>
      <c r="AD26" s="33"/>
      <c r="AE26" s="33"/>
    </row>
    <row r="27" spans="1:31" s="8" customFormat="1" ht="16.5" customHeight="1">
      <c r="A27" s="95"/>
      <c r="B27" s="96"/>
      <c r="C27" s="95"/>
      <c r="D27" s="95"/>
      <c r="E27" s="237" t="s">
        <v>1</v>
      </c>
      <c r="F27" s="237"/>
      <c r="G27" s="237"/>
      <c r="H27" s="237"/>
      <c r="I27" s="95"/>
      <c r="J27" s="95"/>
      <c r="K27" s="95"/>
      <c r="L27" s="97"/>
      <c r="S27" s="95"/>
      <c r="T27" s="95"/>
      <c r="U27" s="95"/>
      <c r="V27" s="95"/>
      <c r="W27" s="95"/>
      <c r="X27" s="95"/>
      <c r="Y27" s="95"/>
      <c r="Z27" s="95"/>
      <c r="AA27" s="95"/>
      <c r="AB27" s="95"/>
      <c r="AC27" s="95"/>
      <c r="AD27" s="95"/>
      <c r="AE27" s="95"/>
    </row>
    <row r="28" spans="1:31" s="2" customFormat="1" ht="6.95" customHeight="1">
      <c r="A28" s="33"/>
      <c r="B28" s="34"/>
      <c r="C28" s="33"/>
      <c r="D28" s="33"/>
      <c r="E28" s="33"/>
      <c r="F28" s="33"/>
      <c r="G28" s="33"/>
      <c r="H28" s="33"/>
      <c r="I28" s="33"/>
      <c r="J28" s="33"/>
      <c r="K28" s="33"/>
      <c r="L28" s="43"/>
      <c r="S28" s="33"/>
      <c r="T28" s="33"/>
      <c r="U28" s="33"/>
      <c r="V28" s="33"/>
      <c r="W28" s="33"/>
      <c r="X28" s="33"/>
      <c r="Y28" s="33"/>
      <c r="Z28" s="33"/>
      <c r="AA28" s="33"/>
      <c r="AB28" s="33"/>
      <c r="AC28" s="33"/>
      <c r="AD28" s="33"/>
      <c r="AE28" s="33"/>
    </row>
    <row r="29" spans="1:31" s="2" customFormat="1" ht="6.95" customHeight="1">
      <c r="A29" s="33"/>
      <c r="B29" s="34"/>
      <c r="C29" s="33"/>
      <c r="D29" s="67"/>
      <c r="E29" s="67"/>
      <c r="F29" s="67"/>
      <c r="G29" s="67"/>
      <c r="H29" s="67"/>
      <c r="I29" s="67"/>
      <c r="J29" s="67"/>
      <c r="K29" s="67"/>
      <c r="L29" s="43"/>
      <c r="S29" s="33"/>
      <c r="T29" s="33"/>
      <c r="U29" s="33"/>
      <c r="V29" s="33"/>
      <c r="W29" s="33"/>
      <c r="X29" s="33"/>
      <c r="Y29" s="33"/>
      <c r="Z29" s="33"/>
      <c r="AA29" s="33"/>
      <c r="AB29" s="33"/>
      <c r="AC29" s="33"/>
      <c r="AD29" s="33"/>
      <c r="AE29" s="33"/>
    </row>
    <row r="30" spans="1:31" s="2" customFormat="1" ht="25.35" customHeight="1">
      <c r="A30" s="33"/>
      <c r="B30" s="34"/>
      <c r="C30" s="33"/>
      <c r="D30" s="98" t="s">
        <v>33</v>
      </c>
      <c r="E30" s="33"/>
      <c r="F30" s="33"/>
      <c r="G30" s="33"/>
      <c r="H30" s="33"/>
      <c r="I30" s="33"/>
      <c r="J30" s="72">
        <f>ROUND(J122, 2)</f>
        <v>0</v>
      </c>
      <c r="K30" s="33"/>
      <c r="L30" s="43"/>
      <c r="S30" s="33"/>
      <c r="T30" s="33"/>
      <c r="U30" s="33"/>
      <c r="V30" s="33"/>
      <c r="W30" s="33"/>
      <c r="X30" s="33"/>
      <c r="Y30" s="33"/>
      <c r="Z30" s="33"/>
      <c r="AA30" s="33"/>
      <c r="AB30" s="33"/>
      <c r="AC30" s="33"/>
      <c r="AD30" s="33"/>
      <c r="AE30" s="33"/>
    </row>
    <row r="31" spans="1:31" s="2" customFormat="1" ht="6.95" customHeight="1">
      <c r="A31" s="33"/>
      <c r="B31" s="34"/>
      <c r="C31" s="33"/>
      <c r="D31" s="67"/>
      <c r="E31" s="67"/>
      <c r="F31" s="67"/>
      <c r="G31" s="67"/>
      <c r="H31" s="67"/>
      <c r="I31" s="67"/>
      <c r="J31" s="67"/>
      <c r="K31" s="67"/>
      <c r="L31" s="43"/>
      <c r="S31" s="33"/>
      <c r="T31" s="33"/>
      <c r="U31" s="33"/>
      <c r="V31" s="33"/>
      <c r="W31" s="33"/>
      <c r="X31" s="33"/>
      <c r="Y31" s="33"/>
      <c r="Z31" s="33"/>
      <c r="AA31" s="33"/>
      <c r="AB31" s="33"/>
      <c r="AC31" s="33"/>
      <c r="AD31" s="33"/>
      <c r="AE31" s="33"/>
    </row>
    <row r="32" spans="1:31" s="2" customFormat="1" ht="14.45" customHeight="1">
      <c r="A32" s="33"/>
      <c r="B32" s="34"/>
      <c r="C32" s="33"/>
      <c r="D32" s="33"/>
      <c r="E32" s="33"/>
      <c r="F32" s="37" t="s">
        <v>35</v>
      </c>
      <c r="G32" s="33"/>
      <c r="H32" s="33"/>
      <c r="I32" s="37" t="s">
        <v>34</v>
      </c>
      <c r="J32" s="37" t="s">
        <v>36</v>
      </c>
      <c r="K32" s="33"/>
      <c r="L32" s="43"/>
      <c r="S32" s="33"/>
      <c r="T32" s="33"/>
      <c r="U32" s="33"/>
      <c r="V32" s="33"/>
      <c r="W32" s="33"/>
      <c r="X32" s="33"/>
      <c r="Y32" s="33"/>
      <c r="Z32" s="33"/>
      <c r="AA32" s="33"/>
      <c r="AB32" s="33"/>
      <c r="AC32" s="33"/>
      <c r="AD32" s="33"/>
      <c r="AE32" s="33"/>
    </row>
    <row r="33" spans="1:31" s="2" customFormat="1" ht="14.45" customHeight="1">
      <c r="A33" s="33"/>
      <c r="B33" s="34"/>
      <c r="C33" s="33"/>
      <c r="D33" s="99" t="s">
        <v>37</v>
      </c>
      <c r="E33" s="28" t="s">
        <v>38</v>
      </c>
      <c r="F33" s="100">
        <f>ROUND((SUM(BE122:BE235)),  2)</f>
        <v>0</v>
      </c>
      <c r="G33" s="33"/>
      <c r="H33" s="33"/>
      <c r="I33" s="101">
        <v>0.21</v>
      </c>
      <c r="J33" s="100">
        <f>ROUND(((SUM(BE122:BE235))*I33),  2)</f>
        <v>0</v>
      </c>
      <c r="K33" s="33"/>
      <c r="L33" s="43"/>
      <c r="S33" s="33"/>
      <c r="T33" s="33"/>
      <c r="U33" s="33"/>
      <c r="V33" s="33"/>
      <c r="W33" s="33"/>
      <c r="X33" s="33"/>
      <c r="Y33" s="33"/>
      <c r="Z33" s="33"/>
      <c r="AA33" s="33"/>
      <c r="AB33" s="33"/>
      <c r="AC33" s="33"/>
      <c r="AD33" s="33"/>
      <c r="AE33" s="33"/>
    </row>
    <row r="34" spans="1:31" s="2" customFormat="1" ht="14.45" customHeight="1">
      <c r="A34" s="33"/>
      <c r="B34" s="34"/>
      <c r="C34" s="33"/>
      <c r="D34" s="33"/>
      <c r="E34" s="28" t="s">
        <v>39</v>
      </c>
      <c r="F34" s="100">
        <f>ROUND((SUM(BF122:BF235)),  2)</f>
        <v>0</v>
      </c>
      <c r="G34" s="33"/>
      <c r="H34" s="33"/>
      <c r="I34" s="101">
        <v>0.15</v>
      </c>
      <c r="J34" s="100">
        <f>ROUND(((SUM(BF122:BF235))*I34),  2)</f>
        <v>0</v>
      </c>
      <c r="K34" s="33"/>
      <c r="L34" s="43"/>
      <c r="S34" s="33"/>
      <c r="T34" s="33"/>
      <c r="U34" s="33"/>
      <c r="V34" s="33"/>
      <c r="W34" s="33"/>
      <c r="X34" s="33"/>
      <c r="Y34" s="33"/>
      <c r="Z34" s="33"/>
      <c r="AA34" s="33"/>
      <c r="AB34" s="33"/>
      <c r="AC34" s="33"/>
      <c r="AD34" s="33"/>
      <c r="AE34" s="33"/>
    </row>
    <row r="35" spans="1:31" s="2" customFormat="1" ht="14.45" hidden="1" customHeight="1">
      <c r="A35" s="33"/>
      <c r="B35" s="34"/>
      <c r="C35" s="33"/>
      <c r="D35" s="33"/>
      <c r="E35" s="28" t="s">
        <v>40</v>
      </c>
      <c r="F35" s="100">
        <f>ROUND((SUM(BG122:BG235)),  2)</f>
        <v>0</v>
      </c>
      <c r="G35" s="33"/>
      <c r="H35" s="33"/>
      <c r="I35" s="101">
        <v>0.21</v>
      </c>
      <c r="J35" s="100">
        <f>0</f>
        <v>0</v>
      </c>
      <c r="K35" s="33"/>
      <c r="L35" s="43"/>
      <c r="S35" s="33"/>
      <c r="T35" s="33"/>
      <c r="U35" s="33"/>
      <c r="V35" s="33"/>
      <c r="W35" s="33"/>
      <c r="X35" s="33"/>
      <c r="Y35" s="33"/>
      <c r="Z35" s="33"/>
      <c r="AA35" s="33"/>
      <c r="AB35" s="33"/>
      <c r="AC35" s="33"/>
      <c r="AD35" s="33"/>
      <c r="AE35" s="33"/>
    </row>
    <row r="36" spans="1:31" s="2" customFormat="1" ht="14.45" hidden="1" customHeight="1">
      <c r="A36" s="33"/>
      <c r="B36" s="34"/>
      <c r="C36" s="33"/>
      <c r="D36" s="33"/>
      <c r="E36" s="28" t="s">
        <v>41</v>
      </c>
      <c r="F36" s="100">
        <f>ROUND((SUM(BH122:BH235)),  2)</f>
        <v>0</v>
      </c>
      <c r="G36" s="33"/>
      <c r="H36" s="33"/>
      <c r="I36" s="101">
        <v>0.15</v>
      </c>
      <c r="J36" s="100">
        <f>0</f>
        <v>0</v>
      </c>
      <c r="K36" s="33"/>
      <c r="L36" s="43"/>
      <c r="S36" s="33"/>
      <c r="T36" s="33"/>
      <c r="U36" s="33"/>
      <c r="V36" s="33"/>
      <c r="W36" s="33"/>
      <c r="X36" s="33"/>
      <c r="Y36" s="33"/>
      <c r="Z36" s="33"/>
      <c r="AA36" s="33"/>
      <c r="AB36" s="33"/>
      <c r="AC36" s="33"/>
      <c r="AD36" s="33"/>
      <c r="AE36" s="33"/>
    </row>
    <row r="37" spans="1:31" s="2" customFormat="1" ht="14.45" hidden="1" customHeight="1">
      <c r="A37" s="33"/>
      <c r="B37" s="34"/>
      <c r="C37" s="33"/>
      <c r="D37" s="33"/>
      <c r="E37" s="28" t="s">
        <v>42</v>
      </c>
      <c r="F37" s="100">
        <f>ROUND((SUM(BI122:BI235)),  2)</f>
        <v>0</v>
      </c>
      <c r="G37" s="33"/>
      <c r="H37" s="33"/>
      <c r="I37" s="101">
        <v>0</v>
      </c>
      <c r="J37" s="100">
        <f>0</f>
        <v>0</v>
      </c>
      <c r="K37" s="33"/>
      <c r="L37" s="43"/>
      <c r="S37" s="33"/>
      <c r="T37" s="33"/>
      <c r="U37" s="33"/>
      <c r="V37" s="33"/>
      <c r="W37" s="33"/>
      <c r="X37" s="33"/>
      <c r="Y37" s="33"/>
      <c r="Z37" s="33"/>
      <c r="AA37" s="33"/>
      <c r="AB37" s="33"/>
      <c r="AC37" s="33"/>
      <c r="AD37" s="33"/>
      <c r="AE37" s="33"/>
    </row>
    <row r="38" spans="1:31" s="2" customFormat="1" ht="6.95" customHeight="1">
      <c r="A38" s="33"/>
      <c r="B38" s="34"/>
      <c r="C38" s="33"/>
      <c r="D38" s="33"/>
      <c r="E38" s="33"/>
      <c r="F38" s="33"/>
      <c r="G38" s="33"/>
      <c r="H38" s="33"/>
      <c r="I38" s="33"/>
      <c r="J38" s="33"/>
      <c r="K38" s="33"/>
      <c r="L38" s="43"/>
      <c r="S38" s="33"/>
      <c r="T38" s="33"/>
      <c r="U38" s="33"/>
      <c r="V38" s="33"/>
      <c r="W38" s="33"/>
      <c r="X38" s="33"/>
      <c r="Y38" s="33"/>
      <c r="Z38" s="33"/>
      <c r="AA38" s="33"/>
      <c r="AB38" s="33"/>
      <c r="AC38" s="33"/>
      <c r="AD38" s="33"/>
      <c r="AE38" s="33"/>
    </row>
    <row r="39" spans="1:31" s="2" customFormat="1" ht="25.35" customHeight="1">
      <c r="A39" s="33"/>
      <c r="B39" s="34"/>
      <c r="C39" s="102"/>
      <c r="D39" s="103" t="s">
        <v>43</v>
      </c>
      <c r="E39" s="61"/>
      <c r="F39" s="61"/>
      <c r="G39" s="104" t="s">
        <v>44</v>
      </c>
      <c r="H39" s="105" t="s">
        <v>45</v>
      </c>
      <c r="I39" s="61"/>
      <c r="J39" s="106">
        <f>SUM(J30:J37)</f>
        <v>0</v>
      </c>
      <c r="K39" s="107"/>
      <c r="L39" s="43"/>
      <c r="S39" s="33"/>
      <c r="T39" s="33"/>
      <c r="U39" s="33"/>
      <c r="V39" s="33"/>
      <c r="W39" s="33"/>
      <c r="X39" s="33"/>
      <c r="Y39" s="33"/>
      <c r="Z39" s="33"/>
      <c r="AA39" s="33"/>
      <c r="AB39" s="33"/>
      <c r="AC39" s="33"/>
      <c r="AD39" s="33"/>
      <c r="AE39" s="33"/>
    </row>
    <row r="40" spans="1:31" s="2" customFormat="1" ht="14.45" customHeight="1">
      <c r="A40" s="33"/>
      <c r="B40" s="34"/>
      <c r="C40" s="33"/>
      <c r="D40" s="33"/>
      <c r="E40" s="33"/>
      <c r="F40" s="33"/>
      <c r="G40" s="33"/>
      <c r="H40" s="33"/>
      <c r="I40" s="33"/>
      <c r="J40" s="33"/>
      <c r="K40" s="33"/>
      <c r="L40" s="43"/>
      <c r="S40" s="33"/>
      <c r="T40" s="33"/>
      <c r="U40" s="33"/>
      <c r="V40" s="33"/>
      <c r="W40" s="33"/>
      <c r="X40" s="33"/>
      <c r="Y40" s="33"/>
      <c r="Z40" s="33"/>
      <c r="AA40" s="33"/>
      <c r="AB40" s="33"/>
      <c r="AC40" s="33"/>
      <c r="AD40" s="33"/>
      <c r="AE40" s="33"/>
    </row>
    <row r="41" spans="1:31" s="1" customFormat="1" ht="14.45" customHeight="1">
      <c r="B41" s="21"/>
      <c r="L41" s="21"/>
    </row>
    <row r="42" spans="1:31" s="1" customFormat="1" ht="14.45" customHeight="1">
      <c r="B42" s="21"/>
      <c r="L42" s="21"/>
    </row>
    <row r="43" spans="1:31" s="1" customFormat="1" ht="14.45" customHeight="1">
      <c r="B43" s="21"/>
      <c r="L43" s="21"/>
    </row>
    <row r="44" spans="1:31" s="1" customFormat="1" ht="14.45" customHeight="1">
      <c r="B44" s="21"/>
      <c r="L44" s="21"/>
    </row>
    <row r="45" spans="1:31" s="1" customFormat="1" ht="14.45" customHeight="1">
      <c r="B45" s="21"/>
      <c r="L45" s="21"/>
    </row>
    <row r="46" spans="1:31" s="1" customFormat="1" ht="14.45" customHeight="1">
      <c r="B46" s="21"/>
      <c r="L46" s="21"/>
    </row>
    <row r="47" spans="1:31" s="1" customFormat="1" ht="14.45" customHeight="1">
      <c r="B47" s="21"/>
      <c r="L47" s="21"/>
    </row>
    <row r="48" spans="1:31" s="1" customFormat="1" ht="14.45" customHeight="1">
      <c r="B48" s="21"/>
      <c r="L48" s="21"/>
    </row>
    <row r="49" spans="1:31" s="1" customFormat="1" ht="14.45" customHeight="1">
      <c r="B49" s="21"/>
      <c r="L49" s="21"/>
    </row>
    <row r="50" spans="1:31" s="2" customFormat="1" ht="14.45" customHeight="1">
      <c r="B50" s="43"/>
      <c r="D50" s="44" t="s">
        <v>46</v>
      </c>
      <c r="E50" s="45"/>
      <c r="F50" s="45"/>
      <c r="G50" s="44" t="s">
        <v>47</v>
      </c>
      <c r="H50" s="45"/>
      <c r="I50" s="45"/>
      <c r="J50" s="45"/>
      <c r="K50" s="45"/>
      <c r="L50" s="43"/>
    </row>
    <row r="51" spans="1:31" ht="11.25">
      <c r="B51" s="21"/>
      <c r="L51" s="21"/>
    </row>
    <row r="52" spans="1:31" ht="11.25">
      <c r="B52" s="21"/>
      <c r="L52" s="21"/>
    </row>
    <row r="53" spans="1:31" ht="11.25">
      <c r="B53" s="21"/>
      <c r="L53" s="21"/>
    </row>
    <row r="54" spans="1:31" ht="11.25">
      <c r="B54" s="21"/>
      <c r="L54" s="21"/>
    </row>
    <row r="55" spans="1:31" ht="11.25">
      <c r="B55" s="21"/>
      <c r="L55" s="21"/>
    </row>
    <row r="56" spans="1:31" ht="11.25">
      <c r="B56" s="21"/>
      <c r="L56" s="21"/>
    </row>
    <row r="57" spans="1:31" ht="11.25">
      <c r="B57" s="21"/>
      <c r="L57" s="21"/>
    </row>
    <row r="58" spans="1:31" ht="11.25">
      <c r="B58" s="21"/>
      <c r="L58" s="21"/>
    </row>
    <row r="59" spans="1:31" ht="11.25">
      <c r="B59" s="21"/>
      <c r="L59" s="21"/>
    </row>
    <row r="60" spans="1:31" ht="11.25">
      <c r="B60" s="21"/>
      <c r="L60" s="21"/>
    </row>
    <row r="61" spans="1:31" s="2" customFormat="1" ht="12.75">
      <c r="A61" s="33"/>
      <c r="B61" s="34"/>
      <c r="C61" s="33"/>
      <c r="D61" s="46" t="s">
        <v>48</v>
      </c>
      <c r="E61" s="36"/>
      <c r="F61" s="108" t="s">
        <v>49</v>
      </c>
      <c r="G61" s="46" t="s">
        <v>48</v>
      </c>
      <c r="H61" s="36"/>
      <c r="I61" s="36"/>
      <c r="J61" s="109" t="s">
        <v>49</v>
      </c>
      <c r="K61" s="36"/>
      <c r="L61" s="43"/>
      <c r="S61" s="33"/>
      <c r="T61" s="33"/>
      <c r="U61" s="33"/>
      <c r="V61" s="33"/>
      <c r="W61" s="33"/>
      <c r="X61" s="33"/>
      <c r="Y61" s="33"/>
      <c r="Z61" s="33"/>
      <c r="AA61" s="33"/>
      <c r="AB61" s="33"/>
      <c r="AC61" s="33"/>
      <c r="AD61" s="33"/>
      <c r="AE61" s="33"/>
    </row>
    <row r="62" spans="1:31" ht="11.25">
      <c r="B62" s="21"/>
      <c r="L62" s="21"/>
    </row>
    <row r="63" spans="1:31" ht="11.25">
      <c r="B63" s="21"/>
      <c r="L63" s="21"/>
    </row>
    <row r="64" spans="1:31" ht="11.25">
      <c r="B64" s="21"/>
      <c r="L64" s="21"/>
    </row>
    <row r="65" spans="1:31" s="2" customFormat="1" ht="12.75">
      <c r="A65" s="33"/>
      <c r="B65" s="34"/>
      <c r="C65" s="33"/>
      <c r="D65" s="44" t="s">
        <v>50</v>
      </c>
      <c r="E65" s="47"/>
      <c r="F65" s="47"/>
      <c r="G65" s="44" t="s">
        <v>51</v>
      </c>
      <c r="H65" s="47"/>
      <c r="I65" s="47"/>
      <c r="J65" s="47"/>
      <c r="K65" s="47"/>
      <c r="L65" s="43"/>
      <c r="S65" s="33"/>
      <c r="T65" s="33"/>
      <c r="U65" s="33"/>
      <c r="V65" s="33"/>
      <c r="W65" s="33"/>
      <c r="X65" s="33"/>
      <c r="Y65" s="33"/>
      <c r="Z65" s="33"/>
      <c r="AA65" s="33"/>
      <c r="AB65" s="33"/>
      <c r="AC65" s="33"/>
      <c r="AD65" s="33"/>
      <c r="AE65" s="33"/>
    </row>
    <row r="66" spans="1:31" ht="11.25">
      <c r="B66" s="21"/>
      <c r="L66" s="21"/>
    </row>
    <row r="67" spans="1:31" ht="11.25">
      <c r="B67" s="21"/>
      <c r="L67" s="21"/>
    </row>
    <row r="68" spans="1:31" ht="11.25">
      <c r="B68" s="21"/>
      <c r="L68" s="21"/>
    </row>
    <row r="69" spans="1:31" ht="11.25">
      <c r="B69" s="21"/>
      <c r="L69" s="21"/>
    </row>
    <row r="70" spans="1:31" ht="11.25">
      <c r="B70" s="21"/>
      <c r="L70" s="21"/>
    </row>
    <row r="71" spans="1:31" ht="11.25">
      <c r="B71" s="21"/>
      <c r="L71" s="21"/>
    </row>
    <row r="72" spans="1:31" ht="11.25">
      <c r="B72" s="21"/>
      <c r="L72" s="21"/>
    </row>
    <row r="73" spans="1:31" ht="11.25">
      <c r="B73" s="21"/>
      <c r="L73" s="21"/>
    </row>
    <row r="74" spans="1:31" ht="11.25">
      <c r="B74" s="21"/>
      <c r="L74" s="21"/>
    </row>
    <row r="75" spans="1:31" ht="11.25">
      <c r="B75" s="21"/>
      <c r="L75" s="21"/>
    </row>
    <row r="76" spans="1:31" s="2" customFormat="1" ht="12.75">
      <c r="A76" s="33"/>
      <c r="B76" s="34"/>
      <c r="C76" s="33"/>
      <c r="D76" s="46" t="s">
        <v>48</v>
      </c>
      <c r="E76" s="36"/>
      <c r="F76" s="108" t="s">
        <v>49</v>
      </c>
      <c r="G76" s="46" t="s">
        <v>48</v>
      </c>
      <c r="H76" s="36"/>
      <c r="I76" s="36"/>
      <c r="J76" s="109" t="s">
        <v>49</v>
      </c>
      <c r="K76" s="36"/>
      <c r="L76" s="43"/>
      <c r="S76" s="33"/>
      <c r="T76" s="33"/>
      <c r="U76" s="33"/>
      <c r="V76" s="33"/>
      <c r="W76" s="33"/>
      <c r="X76" s="33"/>
      <c r="Y76" s="33"/>
      <c r="Z76" s="33"/>
      <c r="AA76" s="33"/>
      <c r="AB76" s="33"/>
      <c r="AC76" s="33"/>
      <c r="AD76" s="33"/>
      <c r="AE76" s="33"/>
    </row>
    <row r="77" spans="1:31" s="2" customFormat="1" ht="14.45" customHeight="1">
      <c r="A77" s="33"/>
      <c r="B77" s="48"/>
      <c r="C77" s="49"/>
      <c r="D77" s="49"/>
      <c r="E77" s="49"/>
      <c r="F77" s="49"/>
      <c r="G77" s="49"/>
      <c r="H77" s="49"/>
      <c r="I77" s="49"/>
      <c r="J77" s="49"/>
      <c r="K77" s="49"/>
      <c r="L77" s="43"/>
      <c r="S77" s="33"/>
      <c r="T77" s="33"/>
      <c r="U77" s="33"/>
      <c r="V77" s="33"/>
      <c r="W77" s="33"/>
      <c r="X77" s="33"/>
      <c r="Y77" s="33"/>
      <c r="Z77" s="33"/>
      <c r="AA77" s="33"/>
      <c r="AB77" s="33"/>
      <c r="AC77" s="33"/>
      <c r="AD77" s="33"/>
      <c r="AE77" s="33"/>
    </row>
    <row r="81" spans="1:47" s="2" customFormat="1" ht="6.95" hidden="1" customHeight="1">
      <c r="A81" s="33"/>
      <c r="B81" s="50"/>
      <c r="C81" s="51"/>
      <c r="D81" s="51"/>
      <c r="E81" s="51"/>
      <c r="F81" s="51"/>
      <c r="G81" s="51"/>
      <c r="H81" s="51"/>
      <c r="I81" s="51"/>
      <c r="J81" s="51"/>
      <c r="K81" s="51"/>
      <c r="L81" s="43"/>
      <c r="S81" s="33"/>
      <c r="T81" s="33"/>
      <c r="U81" s="33"/>
      <c r="V81" s="33"/>
      <c r="W81" s="33"/>
      <c r="X81" s="33"/>
      <c r="Y81" s="33"/>
      <c r="Z81" s="33"/>
      <c r="AA81" s="33"/>
      <c r="AB81" s="33"/>
      <c r="AC81" s="33"/>
      <c r="AD81" s="33"/>
      <c r="AE81" s="33"/>
    </row>
    <row r="82" spans="1:47" s="2" customFormat="1" ht="24.95" hidden="1" customHeight="1">
      <c r="A82" s="33"/>
      <c r="B82" s="34"/>
      <c r="C82" s="22" t="s">
        <v>112</v>
      </c>
      <c r="D82" s="33"/>
      <c r="E82" s="33"/>
      <c r="F82" s="33"/>
      <c r="G82" s="33"/>
      <c r="H82" s="33"/>
      <c r="I82" s="33"/>
      <c r="J82" s="33"/>
      <c r="K82" s="33"/>
      <c r="L82" s="43"/>
      <c r="S82" s="33"/>
      <c r="T82" s="33"/>
      <c r="U82" s="33"/>
      <c r="V82" s="33"/>
      <c r="W82" s="33"/>
      <c r="X82" s="33"/>
      <c r="Y82" s="33"/>
      <c r="Z82" s="33"/>
      <c r="AA82" s="33"/>
      <c r="AB82" s="33"/>
      <c r="AC82" s="33"/>
      <c r="AD82" s="33"/>
      <c r="AE82" s="33"/>
    </row>
    <row r="83" spans="1:47" s="2" customFormat="1" ht="6.95" hidden="1" customHeight="1">
      <c r="A83" s="33"/>
      <c r="B83" s="34"/>
      <c r="C83" s="33"/>
      <c r="D83" s="33"/>
      <c r="E83" s="33"/>
      <c r="F83" s="33"/>
      <c r="G83" s="33"/>
      <c r="H83" s="33"/>
      <c r="I83" s="33"/>
      <c r="J83" s="33"/>
      <c r="K83" s="33"/>
      <c r="L83" s="43"/>
      <c r="S83" s="33"/>
      <c r="T83" s="33"/>
      <c r="U83" s="33"/>
      <c r="V83" s="33"/>
      <c r="W83" s="33"/>
      <c r="X83" s="33"/>
      <c r="Y83" s="33"/>
      <c r="Z83" s="33"/>
      <c r="AA83" s="33"/>
      <c r="AB83" s="33"/>
      <c r="AC83" s="33"/>
      <c r="AD83" s="33"/>
      <c r="AE83" s="33"/>
    </row>
    <row r="84" spans="1:47" s="2" customFormat="1" ht="12" hidden="1" customHeight="1">
      <c r="A84" s="33"/>
      <c r="B84" s="34"/>
      <c r="C84" s="28" t="s">
        <v>16</v>
      </c>
      <c r="D84" s="33"/>
      <c r="E84" s="33"/>
      <c r="F84" s="33"/>
      <c r="G84" s="33"/>
      <c r="H84" s="33"/>
      <c r="I84" s="33"/>
      <c r="J84" s="33"/>
      <c r="K84" s="33"/>
      <c r="L84" s="43"/>
      <c r="S84" s="33"/>
      <c r="T84" s="33"/>
      <c r="U84" s="33"/>
      <c r="V84" s="33"/>
      <c r="W84" s="33"/>
      <c r="X84" s="33"/>
      <c r="Y84" s="33"/>
      <c r="Z84" s="33"/>
      <c r="AA84" s="33"/>
      <c r="AB84" s="33"/>
      <c r="AC84" s="33"/>
      <c r="AD84" s="33"/>
      <c r="AE84" s="33"/>
    </row>
    <row r="85" spans="1:47" s="2" customFormat="1" ht="16.5" hidden="1" customHeight="1">
      <c r="A85" s="33"/>
      <c r="B85" s="34"/>
      <c r="C85" s="33"/>
      <c r="D85" s="33"/>
      <c r="E85" s="261" t="str">
        <f>E7</f>
        <v>PD - Regenerace sídliště Nádražní II etapa</v>
      </c>
      <c r="F85" s="262"/>
      <c r="G85" s="262"/>
      <c r="H85" s="262"/>
      <c r="I85" s="33"/>
      <c r="J85" s="33"/>
      <c r="K85" s="33"/>
      <c r="L85" s="43"/>
      <c r="S85" s="33"/>
      <c r="T85" s="33"/>
      <c r="U85" s="33"/>
      <c r="V85" s="33"/>
      <c r="W85" s="33"/>
      <c r="X85" s="33"/>
      <c r="Y85" s="33"/>
      <c r="Z85" s="33"/>
      <c r="AA85" s="33"/>
      <c r="AB85" s="33"/>
      <c r="AC85" s="33"/>
      <c r="AD85" s="33"/>
      <c r="AE85" s="33"/>
    </row>
    <row r="86" spans="1:47" s="2" customFormat="1" ht="12" hidden="1" customHeight="1">
      <c r="A86" s="33"/>
      <c r="B86" s="34"/>
      <c r="C86" s="28" t="s">
        <v>110</v>
      </c>
      <c r="D86" s="33"/>
      <c r="E86" s="33"/>
      <c r="F86" s="33"/>
      <c r="G86" s="33"/>
      <c r="H86" s="33"/>
      <c r="I86" s="33"/>
      <c r="J86" s="33"/>
      <c r="K86" s="33"/>
      <c r="L86" s="43"/>
      <c r="S86" s="33"/>
      <c r="T86" s="33"/>
      <c r="U86" s="33"/>
      <c r="V86" s="33"/>
      <c r="W86" s="33"/>
      <c r="X86" s="33"/>
      <c r="Y86" s="33"/>
      <c r="Z86" s="33"/>
      <c r="AA86" s="33"/>
      <c r="AB86" s="33"/>
      <c r="AC86" s="33"/>
      <c r="AD86" s="33"/>
      <c r="AE86" s="33"/>
    </row>
    <row r="87" spans="1:47" s="2" customFormat="1" ht="16.5" hidden="1" customHeight="1">
      <c r="A87" s="33"/>
      <c r="B87" s="34"/>
      <c r="C87" s="33"/>
      <c r="D87" s="33"/>
      <c r="E87" s="226" t="str">
        <f>E9</f>
        <v>část - C - SO - 301</v>
      </c>
      <c r="F87" s="263"/>
      <c r="G87" s="263"/>
      <c r="H87" s="263"/>
      <c r="I87" s="33"/>
      <c r="J87" s="33"/>
      <c r="K87" s="33"/>
      <c r="L87" s="43"/>
      <c r="S87" s="33"/>
      <c r="T87" s="33"/>
      <c r="U87" s="33"/>
      <c r="V87" s="33"/>
      <c r="W87" s="33"/>
      <c r="X87" s="33"/>
      <c r="Y87" s="33"/>
      <c r="Z87" s="33"/>
      <c r="AA87" s="33"/>
      <c r="AB87" s="33"/>
      <c r="AC87" s="33"/>
      <c r="AD87" s="33"/>
      <c r="AE87" s="33"/>
    </row>
    <row r="88" spans="1:47" s="2" customFormat="1" ht="6.95" hidden="1" customHeight="1">
      <c r="A88" s="33"/>
      <c r="B88" s="34"/>
      <c r="C88" s="33"/>
      <c r="D88" s="33"/>
      <c r="E88" s="33"/>
      <c r="F88" s="33"/>
      <c r="G88" s="33"/>
      <c r="H88" s="33"/>
      <c r="I88" s="33"/>
      <c r="J88" s="33"/>
      <c r="K88" s="33"/>
      <c r="L88" s="43"/>
      <c r="S88" s="33"/>
      <c r="T88" s="33"/>
      <c r="U88" s="33"/>
      <c r="V88" s="33"/>
      <c r="W88" s="33"/>
      <c r="X88" s="33"/>
      <c r="Y88" s="33"/>
      <c r="Z88" s="33"/>
      <c r="AA88" s="33"/>
      <c r="AB88" s="33"/>
      <c r="AC88" s="33"/>
      <c r="AD88" s="33"/>
      <c r="AE88" s="33"/>
    </row>
    <row r="89" spans="1:47" s="2" customFormat="1" ht="12" hidden="1" customHeight="1">
      <c r="A89" s="33"/>
      <c r="B89" s="34"/>
      <c r="C89" s="28" t="s">
        <v>20</v>
      </c>
      <c r="D89" s="33"/>
      <c r="E89" s="33"/>
      <c r="F89" s="26" t="str">
        <f>F12</f>
        <v xml:space="preserve"> </v>
      </c>
      <c r="G89" s="33"/>
      <c r="H89" s="33"/>
      <c r="I89" s="28" t="s">
        <v>22</v>
      </c>
      <c r="J89" s="56" t="str">
        <f>IF(J12="","",J12)</f>
        <v>11. 8. 2022</v>
      </c>
      <c r="K89" s="33"/>
      <c r="L89" s="43"/>
      <c r="S89" s="33"/>
      <c r="T89" s="33"/>
      <c r="U89" s="33"/>
      <c r="V89" s="33"/>
      <c r="W89" s="33"/>
      <c r="X89" s="33"/>
      <c r="Y89" s="33"/>
      <c r="Z89" s="33"/>
      <c r="AA89" s="33"/>
      <c r="AB89" s="33"/>
      <c r="AC89" s="33"/>
      <c r="AD89" s="33"/>
      <c r="AE89" s="33"/>
    </row>
    <row r="90" spans="1:47" s="2" customFormat="1" ht="6.95" hidden="1" customHeight="1">
      <c r="A90" s="33"/>
      <c r="B90" s="34"/>
      <c r="C90" s="33"/>
      <c r="D90" s="33"/>
      <c r="E90" s="33"/>
      <c r="F90" s="33"/>
      <c r="G90" s="33"/>
      <c r="H90" s="33"/>
      <c r="I90" s="33"/>
      <c r="J90" s="33"/>
      <c r="K90" s="33"/>
      <c r="L90" s="43"/>
      <c r="S90" s="33"/>
      <c r="T90" s="33"/>
      <c r="U90" s="33"/>
      <c r="V90" s="33"/>
      <c r="W90" s="33"/>
      <c r="X90" s="33"/>
      <c r="Y90" s="33"/>
      <c r="Z90" s="33"/>
      <c r="AA90" s="33"/>
      <c r="AB90" s="33"/>
      <c r="AC90" s="33"/>
      <c r="AD90" s="33"/>
      <c r="AE90" s="33"/>
    </row>
    <row r="91" spans="1:47" s="2" customFormat="1" ht="15.2" hidden="1" customHeight="1">
      <c r="A91" s="33"/>
      <c r="B91" s="34"/>
      <c r="C91" s="28" t="s">
        <v>24</v>
      </c>
      <c r="D91" s="33"/>
      <c r="E91" s="33"/>
      <c r="F91" s="26" t="str">
        <f>E15</f>
        <v xml:space="preserve"> </v>
      </c>
      <c r="G91" s="33"/>
      <c r="H91" s="33"/>
      <c r="I91" s="28" t="s">
        <v>29</v>
      </c>
      <c r="J91" s="31" t="str">
        <f>E21</f>
        <v xml:space="preserve"> </v>
      </c>
      <c r="K91" s="33"/>
      <c r="L91" s="43"/>
      <c r="S91" s="33"/>
      <c r="T91" s="33"/>
      <c r="U91" s="33"/>
      <c r="V91" s="33"/>
      <c r="W91" s="33"/>
      <c r="X91" s="33"/>
      <c r="Y91" s="33"/>
      <c r="Z91" s="33"/>
      <c r="AA91" s="33"/>
      <c r="AB91" s="33"/>
      <c r="AC91" s="33"/>
      <c r="AD91" s="33"/>
      <c r="AE91" s="33"/>
    </row>
    <row r="92" spans="1:47" s="2" customFormat="1" ht="15.2" hidden="1" customHeight="1">
      <c r="A92" s="33"/>
      <c r="B92" s="34"/>
      <c r="C92" s="28" t="s">
        <v>27</v>
      </c>
      <c r="D92" s="33"/>
      <c r="E92" s="33"/>
      <c r="F92" s="26" t="str">
        <f>IF(E18="","",E18)</f>
        <v>Vyplň údaj</v>
      </c>
      <c r="G92" s="33"/>
      <c r="H92" s="33"/>
      <c r="I92" s="28" t="s">
        <v>31</v>
      </c>
      <c r="J92" s="31" t="str">
        <f>E24</f>
        <v xml:space="preserve"> </v>
      </c>
      <c r="K92" s="33"/>
      <c r="L92" s="43"/>
      <c r="S92" s="33"/>
      <c r="T92" s="33"/>
      <c r="U92" s="33"/>
      <c r="V92" s="33"/>
      <c r="W92" s="33"/>
      <c r="X92" s="33"/>
      <c r="Y92" s="33"/>
      <c r="Z92" s="33"/>
      <c r="AA92" s="33"/>
      <c r="AB92" s="33"/>
      <c r="AC92" s="33"/>
      <c r="AD92" s="33"/>
      <c r="AE92" s="33"/>
    </row>
    <row r="93" spans="1:47" s="2" customFormat="1" ht="10.35" hidden="1" customHeight="1">
      <c r="A93" s="33"/>
      <c r="B93" s="34"/>
      <c r="C93" s="33"/>
      <c r="D93" s="33"/>
      <c r="E93" s="33"/>
      <c r="F93" s="33"/>
      <c r="G93" s="33"/>
      <c r="H93" s="33"/>
      <c r="I93" s="33"/>
      <c r="J93" s="33"/>
      <c r="K93" s="33"/>
      <c r="L93" s="43"/>
      <c r="S93" s="33"/>
      <c r="T93" s="33"/>
      <c r="U93" s="33"/>
      <c r="V93" s="33"/>
      <c r="W93" s="33"/>
      <c r="X93" s="33"/>
      <c r="Y93" s="33"/>
      <c r="Z93" s="33"/>
      <c r="AA93" s="33"/>
      <c r="AB93" s="33"/>
      <c r="AC93" s="33"/>
      <c r="AD93" s="33"/>
      <c r="AE93" s="33"/>
    </row>
    <row r="94" spans="1:47" s="2" customFormat="1" ht="29.25" hidden="1" customHeight="1">
      <c r="A94" s="33"/>
      <c r="B94" s="34"/>
      <c r="C94" s="110" t="s">
        <v>113</v>
      </c>
      <c r="D94" s="102"/>
      <c r="E94" s="102"/>
      <c r="F94" s="102"/>
      <c r="G94" s="102"/>
      <c r="H94" s="102"/>
      <c r="I94" s="102"/>
      <c r="J94" s="111" t="s">
        <v>114</v>
      </c>
      <c r="K94" s="102"/>
      <c r="L94" s="43"/>
      <c r="S94" s="33"/>
      <c r="T94" s="33"/>
      <c r="U94" s="33"/>
      <c r="V94" s="33"/>
      <c r="W94" s="33"/>
      <c r="X94" s="33"/>
      <c r="Y94" s="33"/>
      <c r="Z94" s="33"/>
      <c r="AA94" s="33"/>
      <c r="AB94" s="33"/>
      <c r="AC94" s="33"/>
      <c r="AD94" s="33"/>
      <c r="AE94" s="33"/>
    </row>
    <row r="95" spans="1:47" s="2" customFormat="1" ht="10.35" hidden="1" customHeight="1">
      <c r="A95" s="33"/>
      <c r="B95" s="34"/>
      <c r="C95" s="33"/>
      <c r="D95" s="33"/>
      <c r="E95" s="33"/>
      <c r="F95" s="33"/>
      <c r="G95" s="33"/>
      <c r="H95" s="33"/>
      <c r="I95" s="33"/>
      <c r="J95" s="33"/>
      <c r="K95" s="33"/>
      <c r="L95" s="43"/>
      <c r="S95" s="33"/>
      <c r="T95" s="33"/>
      <c r="U95" s="33"/>
      <c r="V95" s="33"/>
      <c r="W95" s="33"/>
      <c r="X95" s="33"/>
      <c r="Y95" s="33"/>
      <c r="Z95" s="33"/>
      <c r="AA95" s="33"/>
      <c r="AB95" s="33"/>
      <c r="AC95" s="33"/>
      <c r="AD95" s="33"/>
      <c r="AE95" s="33"/>
    </row>
    <row r="96" spans="1:47" s="2" customFormat="1" ht="22.9" hidden="1" customHeight="1">
      <c r="A96" s="33"/>
      <c r="B96" s="34"/>
      <c r="C96" s="112" t="s">
        <v>115</v>
      </c>
      <c r="D96" s="33"/>
      <c r="E96" s="33"/>
      <c r="F96" s="33"/>
      <c r="G96" s="33"/>
      <c r="H96" s="33"/>
      <c r="I96" s="33"/>
      <c r="J96" s="72">
        <f>J122</f>
        <v>0</v>
      </c>
      <c r="K96" s="33"/>
      <c r="L96" s="43"/>
      <c r="S96" s="33"/>
      <c r="T96" s="33"/>
      <c r="U96" s="33"/>
      <c r="V96" s="33"/>
      <c r="W96" s="33"/>
      <c r="X96" s="33"/>
      <c r="Y96" s="33"/>
      <c r="Z96" s="33"/>
      <c r="AA96" s="33"/>
      <c r="AB96" s="33"/>
      <c r="AC96" s="33"/>
      <c r="AD96" s="33"/>
      <c r="AE96" s="33"/>
      <c r="AU96" s="18" t="s">
        <v>116</v>
      </c>
    </row>
    <row r="97" spans="1:31" s="9" customFormat="1" ht="24.95" hidden="1" customHeight="1">
      <c r="B97" s="113"/>
      <c r="D97" s="114" t="s">
        <v>117</v>
      </c>
      <c r="E97" s="115"/>
      <c r="F97" s="115"/>
      <c r="G97" s="115"/>
      <c r="H97" s="115"/>
      <c r="I97" s="115"/>
      <c r="J97" s="116">
        <f>J123</f>
        <v>0</v>
      </c>
      <c r="L97" s="113"/>
    </row>
    <row r="98" spans="1:31" s="10" customFormat="1" ht="19.899999999999999" hidden="1" customHeight="1">
      <c r="B98" s="117"/>
      <c r="D98" s="118" t="s">
        <v>118</v>
      </c>
      <c r="E98" s="119"/>
      <c r="F98" s="119"/>
      <c r="G98" s="119"/>
      <c r="H98" s="119"/>
      <c r="I98" s="119"/>
      <c r="J98" s="120">
        <f>J124</f>
        <v>0</v>
      </c>
      <c r="L98" s="117"/>
    </row>
    <row r="99" spans="1:31" s="10" customFormat="1" ht="19.899999999999999" hidden="1" customHeight="1">
      <c r="B99" s="117"/>
      <c r="D99" s="118" t="s">
        <v>119</v>
      </c>
      <c r="E99" s="119"/>
      <c r="F99" s="119"/>
      <c r="G99" s="119"/>
      <c r="H99" s="119"/>
      <c r="I99" s="119"/>
      <c r="J99" s="120">
        <f>J167</f>
        <v>0</v>
      </c>
      <c r="L99" s="117"/>
    </row>
    <row r="100" spans="1:31" s="10" customFormat="1" ht="19.899999999999999" hidden="1" customHeight="1">
      <c r="B100" s="117"/>
      <c r="D100" s="118" t="s">
        <v>121</v>
      </c>
      <c r="E100" s="119"/>
      <c r="F100" s="119"/>
      <c r="G100" s="119"/>
      <c r="H100" s="119"/>
      <c r="I100" s="119"/>
      <c r="J100" s="120">
        <f>J177</f>
        <v>0</v>
      </c>
      <c r="L100" s="117"/>
    </row>
    <row r="101" spans="1:31" s="10" customFormat="1" ht="19.899999999999999" hidden="1" customHeight="1">
      <c r="B101" s="117"/>
      <c r="D101" s="118" t="s">
        <v>122</v>
      </c>
      <c r="E101" s="119"/>
      <c r="F101" s="119"/>
      <c r="G101" s="119"/>
      <c r="H101" s="119"/>
      <c r="I101" s="119"/>
      <c r="J101" s="120">
        <f>J226</f>
        <v>0</v>
      </c>
      <c r="L101" s="117"/>
    </row>
    <row r="102" spans="1:31" s="10" customFormat="1" ht="19.899999999999999" hidden="1" customHeight="1">
      <c r="B102" s="117"/>
      <c r="D102" s="118" t="s">
        <v>123</v>
      </c>
      <c r="E102" s="119"/>
      <c r="F102" s="119"/>
      <c r="G102" s="119"/>
      <c r="H102" s="119"/>
      <c r="I102" s="119"/>
      <c r="J102" s="120">
        <f>J231</f>
        <v>0</v>
      </c>
      <c r="L102" s="117"/>
    </row>
    <row r="103" spans="1:31" s="2" customFormat="1" ht="21.75" hidden="1" customHeight="1">
      <c r="A103" s="33"/>
      <c r="B103" s="34"/>
      <c r="C103" s="33"/>
      <c r="D103" s="33"/>
      <c r="E103" s="33"/>
      <c r="F103" s="33"/>
      <c r="G103" s="33"/>
      <c r="H103" s="33"/>
      <c r="I103" s="33"/>
      <c r="J103" s="33"/>
      <c r="K103" s="33"/>
      <c r="L103" s="43"/>
      <c r="S103" s="33"/>
      <c r="T103" s="33"/>
      <c r="U103" s="33"/>
      <c r="V103" s="33"/>
      <c r="W103" s="33"/>
      <c r="X103" s="33"/>
      <c r="Y103" s="33"/>
      <c r="Z103" s="33"/>
      <c r="AA103" s="33"/>
      <c r="AB103" s="33"/>
      <c r="AC103" s="33"/>
      <c r="AD103" s="33"/>
      <c r="AE103" s="33"/>
    </row>
    <row r="104" spans="1:31" s="2" customFormat="1" ht="6.95" hidden="1" customHeight="1">
      <c r="A104" s="33"/>
      <c r="B104" s="48"/>
      <c r="C104" s="49"/>
      <c r="D104" s="49"/>
      <c r="E104" s="49"/>
      <c r="F104" s="49"/>
      <c r="G104" s="49"/>
      <c r="H104" s="49"/>
      <c r="I104" s="49"/>
      <c r="J104" s="49"/>
      <c r="K104" s="49"/>
      <c r="L104" s="43"/>
      <c r="S104" s="33"/>
      <c r="T104" s="33"/>
      <c r="U104" s="33"/>
      <c r="V104" s="33"/>
      <c r="W104" s="33"/>
      <c r="X104" s="33"/>
      <c r="Y104" s="33"/>
      <c r="Z104" s="33"/>
      <c r="AA104" s="33"/>
      <c r="AB104" s="33"/>
      <c r="AC104" s="33"/>
      <c r="AD104" s="33"/>
      <c r="AE104" s="33"/>
    </row>
    <row r="105" spans="1:31" ht="11.25" hidden="1"/>
    <row r="106" spans="1:31" ht="11.25" hidden="1"/>
    <row r="107" spans="1:31" ht="11.25" hidden="1"/>
    <row r="108" spans="1:31" s="2" customFormat="1" ht="6.95" customHeight="1">
      <c r="A108" s="33"/>
      <c r="B108" s="50"/>
      <c r="C108" s="51"/>
      <c r="D108" s="51"/>
      <c r="E108" s="51"/>
      <c r="F108" s="51"/>
      <c r="G108" s="51"/>
      <c r="H108" s="51"/>
      <c r="I108" s="51"/>
      <c r="J108" s="51"/>
      <c r="K108" s="51"/>
      <c r="L108" s="43"/>
      <c r="S108" s="33"/>
      <c r="T108" s="33"/>
      <c r="U108" s="33"/>
      <c r="V108" s="33"/>
      <c r="W108" s="33"/>
      <c r="X108" s="33"/>
      <c r="Y108" s="33"/>
      <c r="Z108" s="33"/>
      <c r="AA108" s="33"/>
      <c r="AB108" s="33"/>
      <c r="AC108" s="33"/>
      <c r="AD108" s="33"/>
      <c r="AE108" s="33"/>
    </row>
    <row r="109" spans="1:31" s="2" customFormat="1" ht="24.95" customHeight="1">
      <c r="A109" s="33"/>
      <c r="B109" s="34"/>
      <c r="C109" s="22" t="s">
        <v>125</v>
      </c>
      <c r="D109" s="33"/>
      <c r="E109" s="33"/>
      <c r="F109" s="33"/>
      <c r="G109" s="33"/>
      <c r="H109" s="33"/>
      <c r="I109" s="33"/>
      <c r="J109" s="33"/>
      <c r="K109" s="33"/>
      <c r="L109" s="43"/>
      <c r="S109" s="33"/>
      <c r="T109" s="33"/>
      <c r="U109" s="33"/>
      <c r="V109" s="33"/>
      <c r="W109" s="33"/>
      <c r="X109" s="33"/>
      <c r="Y109" s="33"/>
      <c r="Z109" s="33"/>
      <c r="AA109" s="33"/>
      <c r="AB109" s="33"/>
      <c r="AC109" s="33"/>
      <c r="AD109" s="33"/>
      <c r="AE109" s="33"/>
    </row>
    <row r="110" spans="1:31" s="2" customFormat="1" ht="6.95" customHeight="1">
      <c r="A110" s="33"/>
      <c r="B110" s="34"/>
      <c r="C110" s="33"/>
      <c r="D110" s="33"/>
      <c r="E110" s="33"/>
      <c r="F110" s="33"/>
      <c r="G110" s="33"/>
      <c r="H110" s="33"/>
      <c r="I110" s="33"/>
      <c r="J110" s="33"/>
      <c r="K110" s="33"/>
      <c r="L110" s="43"/>
      <c r="S110" s="33"/>
      <c r="T110" s="33"/>
      <c r="U110" s="33"/>
      <c r="V110" s="33"/>
      <c r="W110" s="33"/>
      <c r="X110" s="33"/>
      <c r="Y110" s="33"/>
      <c r="Z110" s="33"/>
      <c r="AA110" s="33"/>
      <c r="AB110" s="33"/>
      <c r="AC110" s="33"/>
      <c r="AD110" s="33"/>
      <c r="AE110" s="33"/>
    </row>
    <row r="111" spans="1:31" s="2" customFormat="1" ht="12" customHeight="1">
      <c r="A111" s="33"/>
      <c r="B111" s="34"/>
      <c r="C111" s="28" t="s">
        <v>16</v>
      </c>
      <c r="D111" s="33"/>
      <c r="E111" s="33"/>
      <c r="F111" s="33"/>
      <c r="G111" s="33"/>
      <c r="H111" s="33"/>
      <c r="I111" s="33"/>
      <c r="J111" s="33"/>
      <c r="K111" s="33"/>
      <c r="L111" s="43"/>
      <c r="S111" s="33"/>
      <c r="T111" s="33"/>
      <c r="U111" s="33"/>
      <c r="V111" s="33"/>
      <c r="W111" s="33"/>
      <c r="X111" s="33"/>
      <c r="Y111" s="33"/>
      <c r="Z111" s="33"/>
      <c r="AA111" s="33"/>
      <c r="AB111" s="33"/>
      <c r="AC111" s="33"/>
      <c r="AD111" s="33"/>
      <c r="AE111" s="33"/>
    </row>
    <row r="112" spans="1:31" s="2" customFormat="1" ht="16.5" customHeight="1">
      <c r="A112" s="33"/>
      <c r="B112" s="34"/>
      <c r="C112" s="33"/>
      <c r="D112" s="33"/>
      <c r="E112" s="261" t="str">
        <f>E7</f>
        <v>PD - Regenerace sídliště Nádražní II etapa</v>
      </c>
      <c r="F112" s="262"/>
      <c r="G112" s="262"/>
      <c r="H112" s="262"/>
      <c r="I112" s="33"/>
      <c r="J112" s="33"/>
      <c r="K112" s="33"/>
      <c r="L112" s="43"/>
      <c r="S112" s="33"/>
      <c r="T112" s="33"/>
      <c r="U112" s="33"/>
      <c r="V112" s="33"/>
      <c r="W112" s="33"/>
      <c r="X112" s="33"/>
      <c r="Y112" s="33"/>
      <c r="Z112" s="33"/>
      <c r="AA112" s="33"/>
      <c r="AB112" s="33"/>
      <c r="AC112" s="33"/>
      <c r="AD112" s="33"/>
      <c r="AE112" s="33"/>
    </row>
    <row r="113" spans="1:65" s="2" customFormat="1" ht="12" customHeight="1">
      <c r="A113" s="33"/>
      <c r="B113" s="34"/>
      <c r="C113" s="28" t="s">
        <v>110</v>
      </c>
      <c r="D113" s="33"/>
      <c r="E113" s="33"/>
      <c r="F113" s="33"/>
      <c r="G113" s="33"/>
      <c r="H113" s="33"/>
      <c r="I113" s="33"/>
      <c r="J113" s="33"/>
      <c r="K113" s="33"/>
      <c r="L113" s="43"/>
      <c r="S113" s="33"/>
      <c r="T113" s="33"/>
      <c r="U113" s="33"/>
      <c r="V113" s="33"/>
      <c r="W113" s="33"/>
      <c r="X113" s="33"/>
      <c r="Y113" s="33"/>
      <c r="Z113" s="33"/>
      <c r="AA113" s="33"/>
      <c r="AB113" s="33"/>
      <c r="AC113" s="33"/>
      <c r="AD113" s="33"/>
      <c r="AE113" s="33"/>
    </row>
    <row r="114" spans="1:65" s="2" customFormat="1" ht="16.5" customHeight="1">
      <c r="A114" s="33"/>
      <c r="B114" s="34"/>
      <c r="C114" s="33"/>
      <c r="D114" s="33"/>
      <c r="E114" s="226" t="str">
        <f>E9</f>
        <v>část - C - SO - 301</v>
      </c>
      <c r="F114" s="263"/>
      <c r="G114" s="263"/>
      <c r="H114" s="263"/>
      <c r="I114" s="33"/>
      <c r="J114" s="33"/>
      <c r="K114" s="33"/>
      <c r="L114" s="43"/>
      <c r="S114" s="33"/>
      <c r="T114" s="33"/>
      <c r="U114" s="33"/>
      <c r="V114" s="33"/>
      <c r="W114" s="33"/>
      <c r="X114" s="33"/>
      <c r="Y114" s="33"/>
      <c r="Z114" s="33"/>
      <c r="AA114" s="33"/>
      <c r="AB114" s="33"/>
      <c r="AC114" s="33"/>
      <c r="AD114" s="33"/>
      <c r="AE114" s="33"/>
    </row>
    <row r="115" spans="1:65" s="2" customFormat="1" ht="6.95" customHeight="1">
      <c r="A115" s="33"/>
      <c r="B115" s="34"/>
      <c r="C115" s="33"/>
      <c r="D115" s="33"/>
      <c r="E115" s="33"/>
      <c r="F115" s="33"/>
      <c r="G115" s="33"/>
      <c r="H115" s="33"/>
      <c r="I115" s="33"/>
      <c r="J115" s="33"/>
      <c r="K115" s="33"/>
      <c r="L115" s="43"/>
      <c r="S115" s="33"/>
      <c r="T115" s="33"/>
      <c r="U115" s="33"/>
      <c r="V115" s="33"/>
      <c r="W115" s="33"/>
      <c r="X115" s="33"/>
      <c r="Y115" s="33"/>
      <c r="Z115" s="33"/>
      <c r="AA115" s="33"/>
      <c r="AB115" s="33"/>
      <c r="AC115" s="33"/>
      <c r="AD115" s="33"/>
      <c r="AE115" s="33"/>
    </row>
    <row r="116" spans="1:65" s="2" customFormat="1" ht="12" customHeight="1">
      <c r="A116" s="33"/>
      <c r="B116" s="34"/>
      <c r="C116" s="28" t="s">
        <v>20</v>
      </c>
      <c r="D116" s="33"/>
      <c r="E116" s="33"/>
      <c r="F116" s="26" t="str">
        <f>F12</f>
        <v xml:space="preserve"> </v>
      </c>
      <c r="G116" s="33"/>
      <c r="H116" s="33"/>
      <c r="I116" s="28" t="s">
        <v>22</v>
      </c>
      <c r="J116" s="56" t="str">
        <f>IF(J12="","",J12)</f>
        <v>11. 8. 2022</v>
      </c>
      <c r="K116" s="33"/>
      <c r="L116" s="43"/>
      <c r="S116" s="33"/>
      <c r="T116" s="33"/>
      <c r="U116" s="33"/>
      <c r="V116" s="33"/>
      <c r="W116" s="33"/>
      <c r="X116" s="33"/>
      <c r="Y116" s="33"/>
      <c r="Z116" s="33"/>
      <c r="AA116" s="33"/>
      <c r="AB116" s="33"/>
      <c r="AC116" s="33"/>
      <c r="AD116" s="33"/>
      <c r="AE116" s="33"/>
    </row>
    <row r="117" spans="1:65" s="2" customFormat="1" ht="6.95" customHeight="1">
      <c r="A117" s="33"/>
      <c r="B117" s="34"/>
      <c r="C117" s="33"/>
      <c r="D117" s="33"/>
      <c r="E117" s="33"/>
      <c r="F117" s="33"/>
      <c r="G117" s="33"/>
      <c r="H117" s="33"/>
      <c r="I117" s="33"/>
      <c r="J117" s="33"/>
      <c r="K117" s="33"/>
      <c r="L117" s="43"/>
      <c r="S117" s="33"/>
      <c r="T117" s="33"/>
      <c r="U117" s="33"/>
      <c r="V117" s="33"/>
      <c r="W117" s="33"/>
      <c r="X117" s="33"/>
      <c r="Y117" s="33"/>
      <c r="Z117" s="33"/>
      <c r="AA117" s="33"/>
      <c r="AB117" s="33"/>
      <c r="AC117" s="33"/>
      <c r="AD117" s="33"/>
      <c r="AE117" s="33"/>
    </row>
    <row r="118" spans="1:65" s="2" customFormat="1" ht="15.2" customHeight="1">
      <c r="A118" s="33"/>
      <c r="B118" s="34"/>
      <c r="C118" s="28" t="s">
        <v>24</v>
      </c>
      <c r="D118" s="33"/>
      <c r="E118" s="33"/>
      <c r="F118" s="26" t="str">
        <f>E15</f>
        <v xml:space="preserve"> </v>
      </c>
      <c r="G118" s="33"/>
      <c r="H118" s="33"/>
      <c r="I118" s="28" t="s">
        <v>29</v>
      </c>
      <c r="J118" s="31" t="str">
        <f>E21</f>
        <v xml:space="preserve"> </v>
      </c>
      <c r="K118" s="33"/>
      <c r="L118" s="43"/>
      <c r="S118" s="33"/>
      <c r="T118" s="33"/>
      <c r="U118" s="33"/>
      <c r="V118" s="33"/>
      <c r="W118" s="33"/>
      <c r="X118" s="33"/>
      <c r="Y118" s="33"/>
      <c r="Z118" s="33"/>
      <c r="AA118" s="33"/>
      <c r="AB118" s="33"/>
      <c r="AC118" s="33"/>
      <c r="AD118" s="33"/>
      <c r="AE118" s="33"/>
    </row>
    <row r="119" spans="1:65" s="2" customFormat="1" ht="15.2" customHeight="1">
      <c r="A119" s="33"/>
      <c r="B119" s="34"/>
      <c r="C119" s="28" t="s">
        <v>27</v>
      </c>
      <c r="D119" s="33"/>
      <c r="E119" s="33"/>
      <c r="F119" s="26" t="str">
        <f>IF(E18="","",E18)</f>
        <v>Vyplň údaj</v>
      </c>
      <c r="G119" s="33"/>
      <c r="H119" s="33"/>
      <c r="I119" s="28" t="s">
        <v>31</v>
      </c>
      <c r="J119" s="31" t="str">
        <f>E24</f>
        <v xml:space="preserve"> </v>
      </c>
      <c r="K119" s="33"/>
      <c r="L119" s="43"/>
      <c r="S119" s="33"/>
      <c r="T119" s="33"/>
      <c r="U119" s="33"/>
      <c r="V119" s="33"/>
      <c r="W119" s="33"/>
      <c r="X119" s="33"/>
      <c r="Y119" s="33"/>
      <c r="Z119" s="33"/>
      <c r="AA119" s="33"/>
      <c r="AB119" s="33"/>
      <c r="AC119" s="33"/>
      <c r="AD119" s="33"/>
      <c r="AE119" s="33"/>
    </row>
    <row r="120" spans="1:65" s="2" customFormat="1" ht="10.35" customHeight="1">
      <c r="A120" s="33"/>
      <c r="B120" s="34"/>
      <c r="C120" s="33"/>
      <c r="D120" s="33"/>
      <c r="E120" s="33"/>
      <c r="F120" s="33"/>
      <c r="G120" s="33"/>
      <c r="H120" s="33"/>
      <c r="I120" s="33"/>
      <c r="J120" s="33"/>
      <c r="K120" s="33"/>
      <c r="L120" s="43"/>
      <c r="S120" s="33"/>
      <c r="T120" s="33"/>
      <c r="U120" s="33"/>
      <c r="V120" s="33"/>
      <c r="W120" s="33"/>
      <c r="X120" s="33"/>
      <c r="Y120" s="33"/>
      <c r="Z120" s="33"/>
      <c r="AA120" s="33"/>
      <c r="AB120" s="33"/>
      <c r="AC120" s="33"/>
      <c r="AD120" s="33"/>
      <c r="AE120" s="33"/>
    </row>
    <row r="121" spans="1:65" s="11" customFormat="1" ht="29.25" customHeight="1">
      <c r="A121" s="121"/>
      <c r="B121" s="122"/>
      <c r="C121" s="123" t="s">
        <v>126</v>
      </c>
      <c r="D121" s="124" t="s">
        <v>58</v>
      </c>
      <c r="E121" s="124" t="s">
        <v>54</v>
      </c>
      <c r="F121" s="124" t="s">
        <v>55</v>
      </c>
      <c r="G121" s="124" t="s">
        <v>127</v>
      </c>
      <c r="H121" s="124" t="s">
        <v>128</v>
      </c>
      <c r="I121" s="124" t="s">
        <v>129</v>
      </c>
      <c r="J121" s="124" t="s">
        <v>114</v>
      </c>
      <c r="K121" s="125" t="s">
        <v>130</v>
      </c>
      <c r="L121" s="126"/>
      <c r="M121" s="63" t="s">
        <v>1</v>
      </c>
      <c r="N121" s="64" t="s">
        <v>37</v>
      </c>
      <c r="O121" s="64" t="s">
        <v>131</v>
      </c>
      <c r="P121" s="64" t="s">
        <v>132</v>
      </c>
      <c r="Q121" s="64" t="s">
        <v>133</v>
      </c>
      <c r="R121" s="64" t="s">
        <v>134</v>
      </c>
      <c r="S121" s="64" t="s">
        <v>135</v>
      </c>
      <c r="T121" s="65" t="s">
        <v>136</v>
      </c>
      <c r="U121" s="121"/>
      <c r="V121" s="121"/>
      <c r="W121" s="121"/>
      <c r="X121" s="121"/>
      <c r="Y121" s="121"/>
      <c r="Z121" s="121"/>
      <c r="AA121" s="121"/>
      <c r="AB121" s="121"/>
      <c r="AC121" s="121"/>
      <c r="AD121" s="121"/>
      <c r="AE121" s="121"/>
    </row>
    <row r="122" spans="1:65" s="2" customFormat="1" ht="22.9" customHeight="1">
      <c r="A122" s="33"/>
      <c r="B122" s="34"/>
      <c r="C122" s="70" t="s">
        <v>137</v>
      </c>
      <c r="D122" s="33"/>
      <c r="E122" s="33"/>
      <c r="F122" s="33"/>
      <c r="G122" s="33"/>
      <c r="H122" s="33"/>
      <c r="I122" s="33"/>
      <c r="J122" s="127">
        <f>BK122</f>
        <v>0</v>
      </c>
      <c r="K122" s="33"/>
      <c r="L122" s="34"/>
      <c r="M122" s="66"/>
      <c r="N122" s="57"/>
      <c r="O122" s="67"/>
      <c r="P122" s="128">
        <f>P123</f>
        <v>0</v>
      </c>
      <c r="Q122" s="67"/>
      <c r="R122" s="128">
        <f>R123</f>
        <v>774.20668439999997</v>
      </c>
      <c r="S122" s="67"/>
      <c r="T122" s="129">
        <f>T123</f>
        <v>0</v>
      </c>
      <c r="U122" s="33"/>
      <c r="V122" s="33"/>
      <c r="W122" s="33"/>
      <c r="X122" s="33"/>
      <c r="Y122" s="33"/>
      <c r="Z122" s="33"/>
      <c r="AA122" s="33"/>
      <c r="AB122" s="33"/>
      <c r="AC122" s="33"/>
      <c r="AD122" s="33"/>
      <c r="AE122" s="33"/>
      <c r="AT122" s="18" t="s">
        <v>72</v>
      </c>
      <c r="AU122" s="18" t="s">
        <v>116</v>
      </c>
      <c r="BK122" s="130">
        <f>BK123</f>
        <v>0</v>
      </c>
    </row>
    <row r="123" spans="1:65" s="12" customFormat="1" ht="25.9" customHeight="1">
      <c r="B123" s="131"/>
      <c r="D123" s="132" t="s">
        <v>72</v>
      </c>
      <c r="E123" s="133" t="s">
        <v>138</v>
      </c>
      <c r="F123" s="133" t="s">
        <v>139</v>
      </c>
      <c r="I123" s="134"/>
      <c r="J123" s="135">
        <f>BK123</f>
        <v>0</v>
      </c>
      <c r="L123" s="131"/>
      <c r="M123" s="136"/>
      <c r="N123" s="137"/>
      <c r="O123" s="137"/>
      <c r="P123" s="138">
        <f>P124+P167+P177+P226+P231</f>
        <v>0</v>
      </c>
      <c r="Q123" s="137"/>
      <c r="R123" s="138">
        <f>R124+R167+R177+R226+R231</f>
        <v>774.20668439999997</v>
      </c>
      <c r="S123" s="137"/>
      <c r="T123" s="139">
        <f>T124+T167+T177+T226+T231</f>
        <v>0</v>
      </c>
      <c r="AR123" s="132" t="s">
        <v>81</v>
      </c>
      <c r="AT123" s="140" t="s">
        <v>72</v>
      </c>
      <c r="AU123" s="140" t="s">
        <v>73</v>
      </c>
      <c r="AY123" s="132" t="s">
        <v>140</v>
      </c>
      <c r="BK123" s="141">
        <f>BK124+BK167+BK177+BK226+BK231</f>
        <v>0</v>
      </c>
    </row>
    <row r="124" spans="1:65" s="12" customFormat="1" ht="22.9" customHeight="1">
      <c r="B124" s="131"/>
      <c r="D124" s="132" t="s">
        <v>72</v>
      </c>
      <c r="E124" s="142" t="s">
        <v>81</v>
      </c>
      <c r="F124" s="142" t="s">
        <v>141</v>
      </c>
      <c r="I124" s="134"/>
      <c r="J124" s="143">
        <f>BK124</f>
        <v>0</v>
      </c>
      <c r="L124" s="131"/>
      <c r="M124" s="136"/>
      <c r="N124" s="137"/>
      <c r="O124" s="137"/>
      <c r="P124" s="138">
        <f>SUM(P125:P166)</f>
        <v>0</v>
      </c>
      <c r="Q124" s="137"/>
      <c r="R124" s="138">
        <f>SUM(R125:R166)</f>
        <v>684.54</v>
      </c>
      <c r="S124" s="137"/>
      <c r="T124" s="139">
        <f>SUM(T125:T166)</f>
        <v>0</v>
      </c>
      <c r="AR124" s="132" t="s">
        <v>81</v>
      </c>
      <c r="AT124" s="140" t="s">
        <v>72</v>
      </c>
      <c r="AU124" s="140" t="s">
        <v>81</v>
      </c>
      <c r="AY124" s="132" t="s">
        <v>140</v>
      </c>
      <c r="BK124" s="141">
        <f>SUM(BK125:BK166)</f>
        <v>0</v>
      </c>
    </row>
    <row r="125" spans="1:65" s="2" customFormat="1" ht="37.9" customHeight="1">
      <c r="A125" s="33"/>
      <c r="B125" s="144"/>
      <c r="C125" s="145" t="s">
        <v>81</v>
      </c>
      <c r="D125" s="145" t="s">
        <v>142</v>
      </c>
      <c r="E125" s="146" t="s">
        <v>615</v>
      </c>
      <c r="F125" s="147" t="s">
        <v>616</v>
      </c>
      <c r="G125" s="148" t="s">
        <v>209</v>
      </c>
      <c r="H125" s="149">
        <v>398.42</v>
      </c>
      <c r="I125" s="150"/>
      <c r="J125" s="151">
        <f>ROUND(I125*H125,2)</f>
        <v>0</v>
      </c>
      <c r="K125" s="147" t="s">
        <v>146</v>
      </c>
      <c r="L125" s="34"/>
      <c r="M125" s="152" t="s">
        <v>1</v>
      </c>
      <c r="N125" s="153" t="s">
        <v>38</v>
      </c>
      <c r="O125" s="59"/>
      <c r="P125" s="154">
        <f>O125*H125</f>
        <v>0</v>
      </c>
      <c r="Q125" s="154">
        <v>0</v>
      </c>
      <c r="R125" s="154">
        <f>Q125*H125</f>
        <v>0</v>
      </c>
      <c r="S125" s="154">
        <v>0</v>
      </c>
      <c r="T125" s="155">
        <f>S125*H125</f>
        <v>0</v>
      </c>
      <c r="U125" s="33"/>
      <c r="V125" s="33"/>
      <c r="W125" s="33"/>
      <c r="X125" s="33"/>
      <c r="Y125" s="33"/>
      <c r="Z125" s="33"/>
      <c r="AA125" s="33"/>
      <c r="AB125" s="33"/>
      <c r="AC125" s="33"/>
      <c r="AD125" s="33"/>
      <c r="AE125" s="33"/>
      <c r="AR125" s="156" t="s">
        <v>147</v>
      </c>
      <c r="AT125" s="156" t="s">
        <v>142</v>
      </c>
      <c r="AU125" s="156" t="s">
        <v>83</v>
      </c>
      <c r="AY125" s="18" t="s">
        <v>140</v>
      </c>
      <c r="BE125" s="157">
        <f>IF(N125="základní",J125,0)</f>
        <v>0</v>
      </c>
      <c r="BF125" s="157">
        <f>IF(N125="snížená",J125,0)</f>
        <v>0</v>
      </c>
      <c r="BG125" s="157">
        <f>IF(N125="zákl. přenesená",J125,0)</f>
        <v>0</v>
      </c>
      <c r="BH125" s="157">
        <f>IF(N125="sníž. přenesená",J125,0)</f>
        <v>0</v>
      </c>
      <c r="BI125" s="157">
        <f>IF(N125="nulová",J125,0)</f>
        <v>0</v>
      </c>
      <c r="BJ125" s="18" t="s">
        <v>81</v>
      </c>
      <c r="BK125" s="157">
        <f>ROUND(I125*H125,2)</f>
        <v>0</v>
      </c>
      <c r="BL125" s="18" t="s">
        <v>147</v>
      </c>
      <c r="BM125" s="156" t="s">
        <v>1421</v>
      </c>
    </row>
    <row r="126" spans="1:65" s="2" customFormat="1" ht="29.25">
      <c r="A126" s="33"/>
      <c r="B126" s="34"/>
      <c r="C126" s="33"/>
      <c r="D126" s="158" t="s">
        <v>149</v>
      </c>
      <c r="E126" s="33"/>
      <c r="F126" s="159" t="s">
        <v>618</v>
      </c>
      <c r="G126" s="33"/>
      <c r="H126" s="33"/>
      <c r="I126" s="160"/>
      <c r="J126" s="33"/>
      <c r="K126" s="33"/>
      <c r="L126" s="34"/>
      <c r="M126" s="161"/>
      <c r="N126" s="162"/>
      <c r="O126" s="59"/>
      <c r="P126" s="59"/>
      <c r="Q126" s="59"/>
      <c r="R126" s="59"/>
      <c r="S126" s="59"/>
      <c r="T126" s="60"/>
      <c r="U126" s="33"/>
      <c r="V126" s="33"/>
      <c r="W126" s="33"/>
      <c r="X126" s="33"/>
      <c r="Y126" s="33"/>
      <c r="Z126" s="33"/>
      <c r="AA126" s="33"/>
      <c r="AB126" s="33"/>
      <c r="AC126" s="33"/>
      <c r="AD126" s="33"/>
      <c r="AE126" s="33"/>
      <c r="AT126" s="18" t="s">
        <v>149</v>
      </c>
      <c r="AU126" s="18" t="s">
        <v>83</v>
      </c>
    </row>
    <row r="127" spans="1:65" s="2" customFormat="1" ht="11.25">
      <c r="A127" s="33"/>
      <c r="B127" s="34"/>
      <c r="C127" s="33"/>
      <c r="D127" s="163" t="s">
        <v>151</v>
      </c>
      <c r="E127" s="33"/>
      <c r="F127" s="164" t="s">
        <v>619</v>
      </c>
      <c r="G127" s="33"/>
      <c r="H127" s="33"/>
      <c r="I127" s="160"/>
      <c r="J127" s="33"/>
      <c r="K127" s="33"/>
      <c r="L127" s="34"/>
      <c r="M127" s="161"/>
      <c r="N127" s="162"/>
      <c r="O127" s="59"/>
      <c r="P127" s="59"/>
      <c r="Q127" s="59"/>
      <c r="R127" s="59"/>
      <c r="S127" s="59"/>
      <c r="T127" s="60"/>
      <c r="U127" s="33"/>
      <c r="V127" s="33"/>
      <c r="W127" s="33"/>
      <c r="X127" s="33"/>
      <c r="Y127" s="33"/>
      <c r="Z127" s="33"/>
      <c r="AA127" s="33"/>
      <c r="AB127" s="33"/>
      <c r="AC127" s="33"/>
      <c r="AD127" s="33"/>
      <c r="AE127" s="33"/>
      <c r="AT127" s="18" t="s">
        <v>151</v>
      </c>
      <c r="AU127" s="18" t="s">
        <v>83</v>
      </c>
    </row>
    <row r="128" spans="1:65" s="13" customFormat="1" ht="11.25">
      <c r="B128" s="166"/>
      <c r="D128" s="158" t="s">
        <v>155</v>
      </c>
      <c r="E128" s="167" t="s">
        <v>620</v>
      </c>
      <c r="F128" s="168" t="s">
        <v>1422</v>
      </c>
      <c r="H128" s="169">
        <v>30.72</v>
      </c>
      <c r="I128" s="170"/>
      <c r="L128" s="166"/>
      <c r="M128" s="171"/>
      <c r="N128" s="172"/>
      <c r="O128" s="172"/>
      <c r="P128" s="172"/>
      <c r="Q128" s="172"/>
      <c r="R128" s="172"/>
      <c r="S128" s="172"/>
      <c r="T128" s="173"/>
      <c r="AT128" s="167" t="s">
        <v>155</v>
      </c>
      <c r="AU128" s="167" t="s">
        <v>83</v>
      </c>
      <c r="AV128" s="13" t="s">
        <v>83</v>
      </c>
      <c r="AW128" s="13" t="s">
        <v>30</v>
      </c>
      <c r="AX128" s="13" t="s">
        <v>73</v>
      </c>
      <c r="AY128" s="167" t="s">
        <v>140</v>
      </c>
    </row>
    <row r="129" spans="1:65" s="13" customFormat="1" ht="11.25">
      <c r="B129" s="166"/>
      <c r="D129" s="158" t="s">
        <v>155</v>
      </c>
      <c r="E129" s="167" t="s">
        <v>622</v>
      </c>
      <c r="F129" s="168" t="s">
        <v>1423</v>
      </c>
      <c r="H129" s="169">
        <v>12.8</v>
      </c>
      <c r="I129" s="170"/>
      <c r="L129" s="166"/>
      <c r="M129" s="171"/>
      <c r="N129" s="172"/>
      <c r="O129" s="172"/>
      <c r="P129" s="172"/>
      <c r="Q129" s="172"/>
      <c r="R129" s="172"/>
      <c r="S129" s="172"/>
      <c r="T129" s="173"/>
      <c r="AT129" s="167" t="s">
        <v>155</v>
      </c>
      <c r="AU129" s="167" t="s">
        <v>83</v>
      </c>
      <c r="AV129" s="13" t="s">
        <v>83</v>
      </c>
      <c r="AW129" s="13" t="s">
        <v>30</v>
      </c>
      <c r="AX129" s="13" t="s">
        <v>73</v>
      </c>
      <c r="AY129" s="167" t="s">
        <v>140</v>
      </c>
    </row>
    <row r="130" spans="1:65" s="13" customFormat="1" ht="11.25">
      <c r="B130" s="166"/>
      <c r="D130" s="158" t="s">
        <v>155</v>
      </c>
      <c r="E130" s="167" t="s">
        <v>608</v>
      </c>
      <c r="F130" s="168" t="s">
        <v>1424</v>
      </c>
      <c r="H130" s="169">
        <v>10.8</v>
      </c>
      <c r="I130" s="170"/>
      <c r="L130" s="166"/>
      <c r="M130" s="171"/>
      <c r="N130" s="172"/>
      <c r="O130" s="172"/>
      <c r="P130" s="172"/>
      <c r="Q130" s="172"/>
      <c r="R130" s="172"/>
      <c r="S130" s="172"/>
      <c r="T130" s="173"/>
      <c r="AT130" s="167" t="s">
        <v>155</v>
      </c>
      <c r="AU130" s="167" t="s">
        <v>83</v>
      </c>
      <c r="AV130" s="13" t="s">
        <v>83</v>
      </c>
      <c r="AW130" s="13" t="s">
        <v>30</v>
      </c>
      <c r="AX130" s="13" t="s">
        <v>73</v>
      </c>
      <c r="AY130" s="167" t="s">
        <v>140</v>
      </c>
    </row>
    <row r="131" spans="1:65" s="13" customFormat="1" ht="11.25">
      <c r="B131" s="166"/>
      <c r="D131" s="158" t="s">
        <v>155</v>
      </c>
      <c r="E131" s="167" t="s">
        <v>625</v>
      </c>
      <c r="F131" s="168" t="s">
        <v>1425</v>
      </c>
      <c r="H131" s="169">
        <v>27.3</v>
      </c>
      <c r="I131" s="170"/>
      <c r="L131" s="166"/>
      <c r="M131" s="171"/>
      <c r="N131" s="172"/>
      <c r="O131" s="172"/>
      <c r="P131" s="172"/>
      <c r="Q131" s="172"/>
      <c r="R131" s="172"/>
      <c r="S131" s="172"/>
      <c r="T131" s="173"/>
      <c r="AT131" s="167" t="s">
        <v>155</v>
      </c>
      <c r="AU131" s="167" t="s">
        <v>83</v>
      </c>
      <c r="AV131" s="13" t="s">
        <v>83</v>
      </c>
      <c r="AW131" s="13" t="s">
        <v>30</v>
      </c>
      <c r="AX131" s="13" t="s">
        <v>73</v>
      </c>
      <c r="AY131" s="167" t="s">
        <v>140</v>
      </c>
    </row>
    <row r="132" spans="1:65" s="13" customFormat="1" ht="11.25">
      <c r="B132" s="166"/>
      <c r="D132" s="158" t="s">
        <v>155</v>
      </c>
      <c r="E132" s="167" t="s">
        <v>627</v>
      </c>
      <c r="F132" s="168" t="s">
        <v>1426</v>
      </c>
      <c r="H132" s="169">
        <v>316.8</v>
      </c>
      <c r="I132" s="170"/>
      <c r="L132" s="166"/>
      <c r="M132" s="171"/>
      <c r="N132" s="172"/>
      <c r="O132" s="172"/>
      <c r="P132" s="172"/>
      <c r="Q132" s="172"/>
      <c r="R132" s="172"/>
      <c r="S132" s="172"/>
      <c r="T132" s="173"/>
      <c r="AT132" s="167" t="s">
        <v>155</v>
      </c>
      <c r="AU132" s="167" t="s">
        <v>83</v>
      </c>
      <c r="AV132" s="13" t="s">
        <v>83</v>
      </c>
      <c r="AW132" s="13" t="s">
        <v>30</v>
      </c>
      <c r="AX132" s="13" t="s">
        <v>73</v>
      </c>
      <c r="AY132" s="167" t="s">
        <v>140</v>
      </c>
    </row>
    <row r="133" spans="1:65" s="14" customFormat="1" ht="11.25">
      <c r="B133" s="174"/>
      <c r="D133" s="158" t="s">
        <v>155</v>
      </c>
      <c r="E133" s="175" t="s">
        <v>1</v>
      </c>
      <c r="F133" s="176" t="s">
        <v>157</v>
      </c>
      <c r="H133" s="177">
        <v>398.42</v>
      </c>
      <c r="I133" s="178"/>
      <c r="L133" s="174"/>
      <c r="M133" s="179"/>
      <c r="N133" s="180"/>
      <c r="O133" s="180"/>
      <c r="P133" s="180"/>
      <c r="Q133" s="180"/>
      <c r="R133" s="180"/>
      <c r="S133" s="180"/>
      <c r="T133" s="181"/>
      <c r="AT133" s="175" t="s">
        <v>155</v>
      </c>
      <c r="AU133" s="175" t="s">
        <v>83</v>
      </c>
      <c r="AV133" s="14" t="s">
        <v>147</v>
      </c>
      <c r="AW133" s="14" t="s">
        <v>30</v>
      </c>
      <c r="AX133" s="14" t="s">
        <v>81</v>
      </c>
      <c r="AY133" s="175" t="s">
        <v>140</v>
      </c>
    </row>
    <row r="134" spans="1:65" s="2" customFormat="1" ht="37.9" customHeight="1">
      <c r="A134" s="33"/>
      <c r="B134" s="144"/>
      <c r="C134" s="145" t="s">
        <v>83</v>
      </c>
      <c r="D134" s="145" t="s">
        <v>142</v>
      </c>
      <c r="E134" s="146" t="s">
        <v>224</v>
      </c>
      <c r="F134" s="147" t="s">
        <v>225</v>
      </c>
      <c r="G134" s="148" t="s">
        <v>209</v>
      </c>
      <c r="H134" s="149">
        <v>398.42</v>
      </c>
      <c r="I134" s="150"/>
      <c r="J134" s="151">
        <f>ROUND(I134*H134,2)</f>
        <v>0</v>
      </c>
      <c r="K134" s="147" t="s">
        <v>146</v>
      </c>
      <c r="L134" s="34"/>
      <c r="M134" s="152" t="s">
        <v>1</v>
      </c>
      <c r="N134" s="153" t="s">
        <v>38</v>
      </c>
      <c r="O134" s="59"/>
      <c r="P134" s="154">
        <f>O134*H134</f>
        <v>0</v>
      </c>
      <c r="Q134" s="154">
        <v>0</v>
      </c>
      <c r="R134" s="154">
        <f>Q134*H134</f>
        <v>0</v>
      </c>
      <c r="S134" s="154">
        <v>0</v>
      </c>
      <c r="T134" s="155">
        <f>S134*H134</f>
        <v>0</v>
      </c>
      <c r="U134" s="33"/>
      <c r="V134" s="33"/>
      <c r="W134" s="33"/>
      <c r="X134" s="33"/>
      <c r="Y134" s="33"/>
      <c r="Z134" s="33"/>
      <c r="AA134" s="33"/>
      <c r="AB134" s="33"/>
      <c r="AC134" s="33"/>
      <c r="AD134" s="33"/>
      <c r="AE134" s="33"/>
      <c r="AR134" s="156" t="s">
        <v>147</v>
      </c>
      <c r="AT134" s="156" t="s">
        <v>142</v>
      </c>
      <c r="AU134" s="156" t="s">
        <v>83</v>
      </c>
      <c r="AY134" s="18" t="s">
        <v>140</v>
      </c>
      <c r="BE134" s="157">
        <f>IF(N134="základní",J134,0)</f>
        <v>0</v>
      </c>
      <c r="BF134" s="157">
        <f>IF(N134="snížená",J134,0)</f>
        <v>0</v>
      </c>
      <c r="BG134" s="157">
        <f>IF(N134="zákl. přenesená",J134,0)</f>
        <v>0</v>
      </c>
      <c r="BH134" s="157">
        <f>IF(N134="sníž. přenesená",J134,0)</f>
        <v>0</v>
      </c>
      <c r="BI134" s="157">
        <f>IF(N134="nulová",J134,0)</f>
        <v>0</v>
      </c>
      <c r="BJ134" s="18" t="s">
        <v>81</v>
      </c>
      <c r="BK134" s="157">
        <f>ROUND(I134*H134,2)</f>
        <v>0</v>
      </c>
      <c r="BL134" s="18" t="s">
        <v>147</v>
      </c>
      <c r="BM134" s="156" t="s">
        <v>1427</v>
      </c>
    </row>
    <row r="135" spans="1:65" s="2" customFormat="1" ht="39">
      <c r="A135" s="33"/>
      <c r="B135" s="34"/>
      <c r="C135" s="33"/>
      <c r="D135" s="158" t="s">
        <v>149</v>
      </c>
      <c r="E135" s="33"/>
      <c r="F135" s="159" t="s">
        <v>227</v>
      </c>
      <c r="G135" s="33"/>
      <c r="H135" s="33"/>
      <c r="I135" s="160"/>
      <c r="J135" s="33"/>
      <c r="K135" s="33"/>
      <c r="L135" s="34"/>
      <c r="M135" s="161"/>
      <c r="N135" s="162"/>
      <c r="O135" s="59"/>
      <c r="P135" s="59"/>
      <c r="Q135" s="59"/>
      <c r="R135" s="59"/>
      <c r="S135" s="59"/>
      <c r="T135" s="60"/>
      <c r="U135" s="33"/>
      <c r="V135" s="33"/>
      <c r="W135" s="33"/>
      <c r="X135" s="33"/>
      <c r="Y135" s="33"/>
      <c r="Z135" s="33"/>
      <c r="AA135" s="33"/>
      <c r="AB135" s="33"/>
      <c r="AC135" s="33"/>
      <c r="AD135" s="33"/>
      <c r="AE135" s="33"/>
      <c r="AT135" s="18" t="s">
        <v>149</v>
      </c>
      <c r="AU135" s="18" t="s">
        <v>83</v>
      </c>
    </row>
    <row r="136" spans="1:65" s="2" customFormat="1" ht="11.25">
      <c r="A136" s="33"/>
      <c r="B136" s="34"/>
      <c r="C136" s="33"/>
      <c r="D136" s="163" t="s">
        <v>151</v>
      </c>
      <c r="E136" s="33"/>
      <c r="F136" s="164" t="s">
        <v>228</v>
      </c>
      <c r="G136" s="33"/>
      <c r="H136" s="33"/>
      <c r="I136" s="160"/>
      <c r="J136" s="33"/>
      <c r="K136" s="33"/>
      <c r="L136" s="34"/>
      <c r="M136" s="161"/>
      <c r="N136" s="162"/>
      <c r="O136" s="59"/>
      <c r="P136" s="59"/>
      <c r="Q136" s="59"/>
      <c r="R136" s="59"/>
      <c r="S136" s="59"/>
      <c r="T136" s="60"/>
      <c r="U136" s="33"/>
      <c r="V136" s="33"/>
      <c r="W136" s="33"/>
      <c r="X136" s="33"/>
      <c r="Y136" s="33"/>
      <c r="Z136" s="33"/>
      <c r="AA136" s="33"/>
      <c r="AB136" s="33"/>
      <c r="AC136" s="33"/>
      <c r="AD136" s="33"/>
      <c r="AE136" s="33"/>
      <c r="AT136" s="18" t="s">
        <v>151</v>
      </c>
      <c r="AU136" s="18" t="s">
        <v>83</v>
      </c>
    </row>
    <row r="137" spans="1:65" s="13" customFormat="1" ht="11.25">
      <c r="B137" s="166"/>
      <c r="D137" s="158" t="s">
        <v>155</v>
      </c>
      <c r="E137" s="167" t="s">
        <v>1</v>
      </c>
      <c r="F137" s="168" t="s">
        <v>1428</v>
      </c>
      <c r="H137" s="169">
        <v>398.42</v>
      </c>
      <c r="I137" s="170"/>
      <c r="L137" s="166"/>
      <c r="M137" s="171"/>
      <c r="N137" s="172"/>
      <c r="O137" s="172"/>
      <c r="P137" s="172"/>
      <c r="Q137" s="172"/>
      <c r="R137" s="172"/>
      <c r="S137" s="172"/>
      <c r="T137" s="173"/>
      <c r="AT137" s="167" t="s">
        <v>155</v>
      </c>
      <c r="AU137" s="167" t="s">
        <v>83</v>
      </c>
      <c r="AV137" s="13" t="s">
        <v>83</v>
      </c>
      <c r="AW137" s="13" t="s">
        <v>30</v>
      </c>
      <c r="AX137" s="13" t="s">
        <v>81</v>
      </c>
      <c r="AY137" s="167" t="s">
        <v>140</v>
      </c>
    </row>
    <row r="138" spans="1:65" s="2" customFormat="1" ht="37.9" customHeight="1">
      <c r="A138" s="33"/>
      <c r="B138" s="144"/>
      <c r="C138" s="145" t="s">
        <v>849</v>
      </c>
      <c r="D138" s="145" t="s">
        <v>142</v>
      </c>
      <c r="E138" s="146" t="s">
        <v>631</v>
      </c>
      <c r="F138" s="147" t="s">
        <v>632</v>
      </c>
      <c r="G138" s="148" t="s">
        <v>209</v>
      </c>
      <c r="H138" s="149">
        <v>3984.2</v>
      </c>
      <c r="I138" s="150"/>
      <c r="J138" s="151">
        <f>ROUND(I138*H138,2)</f>
        <v>0</v>
      </c>
      <c r="K138" s="147" t="s">
        <v>146</v>
      </c>
      <c r="L138" s="34"/>
      <c r="M138" s="152" t="s">
        <v>1</v>
      </c>
      <c r="N138" s="153" t="s">
        <v>38</v>
      </c>
      <c r="O138" s="59"/>
      <c r="P138" s="154">
        <f>O138*H138</f>
        <v>0</v>
      </c>
      <c r="Q138" s="154">
        <v>0</v>
      </c>
      <c r="R138" s="154">
        <f>Q138*H138</f>
        <v>0</v>
      </c>
      <c r="S138" s="154">
        <v>0</v>
      </c>
      <c r="T138" s="155">
        <f>S138*H138</f>
        <v>0</v>
      </c>
      <c r="U138" s="33"/>
      <c r="V138" s="33"/>
      <c r="W138" s="33"/>
      <c r="X138" s="33"/>
      <c r="Y138" s="33"/>
      <c r="Z138" s="33"/>
      <c r="AA138" s="33"/>
      <c r="AB138" s="33"/>
      <c r="AC138" s="33"/>
      <c r="AD138" s="33"/>
      <c r="AE138" s="33"/>
      <c r="AR138" s="156" t="s">
        <v>147</v>
      </c>
      <c r="AT138" s="156" t="s">
        <v>142</v>
      </c>
      <c r="AU138" s="156" t="s">
        <v>83</v>
      </c>
      <c r="AY138" s="18" t="s">
        <v>140</v>
      </c>
      <c r="BE138" s="157">
        <f>IF(N138="základní",J138,0)</f>
        <v>0</v>
      </c>
      <c r="BF138" s="157">
        <f>IF(N138="snížená",J138,0)</f>
        <v>0</v>
      </c>
      <c r="BG138" s="157">
        <f>IF(N138="zákl. přenesená",J138,0)</f>
        <v>0</v>
      </c>
      <c r="BH138" s="157">
        <f>IF(N138="sníž. přenesená",J138,0)</f>
        <v>0</v>
      </c>
      <c r="BI138" s="157">
        <f>IF(N138="nulová",J138,0)</f>
        <v>0</v>
      </c>
      <c r="BJ138" s="18" t="s">
        <v>81</v>
      </c>
      <c r="BK138" s="157">
        <f>ROUND(I138*H138,2)</f>
        <v>0</v>
      </c>
      <c r="BL138" s="18" t="s">
        <v>147</v>
      </c>
      <c r="BM138" s="156" t="s">
        <v>1429</v>
      </c>
    </row>
    <row r="139" spans="1:65" s="2" customFormat="1" ht="48.75">
      <c r="A139" s="33"/>
      <c r="B139" s="34"/>
      <c r="C139" s="33"/>
      <c r="D139" s="158" t="s">
        <v>149</v>
      </c>
      <c r="E139" s="33"/>
      <c r="F139" s="159" t="s">
        <v>634</v>
      </c>
      <c r="G139" s="33"/>
      <c r="H139" s="33"/>
      <c r="I139" s="160"/>
      <c r="J139" s="33"/>
      <c r="K139" s="33"/>
      <c r="L139" s="34"/>
      <c r="M139" s="161"/>
      <c r="N139" s="162"/>
      <c r="O139" s="59"/>
      <c r="P139" s="59"/>
      <c r="Q139" s="59"/>
      <c r="R139" s="59"/>
      <c r="S139" s="59"/>
      <c r="T139" s="60"/>
      <c r="U139" s="33"/>
      <c r="V139" s="33"/>
      <c r="W139" s="33"/>
      <c r="X139" s="33"/>
      <c r="Y139" s="33"/>
      <c r="Z139" s="33"/>
      <c r="AA139" s="33"/>
      <c r="AB139" s="33"/>
      <c r="AC139" s="33"/>
      <c r="AD139" s="33"/>
      <c r="AE139" s="33"/>
      <c r="AT139" s="18" t="s">
        <v>149</v>
      </c>
      <c r="AU139" s="18" t="s">
        <v>83</v>
      </c>
    </row>
    <row r="140" spans="1:65" s="2" customFormat="1" ht="11.25">
      <c r="A140" s="33"/>
      <c r="B140" s="34"/>
      <c r="C140" s="33"/>
      <c r="D140" s="163" t="s">
        <v>151</v>
      </c>
      <c r="E140" s="33"/>
      <c r="F140" s="164" t="s">
        <v>635</v>
      </c>
      <c r="G140" s="33"/>
      <c r="H140" s="33"/>
      <c r="I140" s="160"/>
      <c r="J140" s="33"/>
      <c r="K140" s="33"/>
      <c r="L140" s="34"/>
      <c r="M140" s="161"/>
      <c r="N140" s="162"/>
      <c r="O140" s="59"/>
      <c r="P140" s="59"/>
      <c r="Q140" s="59"/>
      <c r="R140" s="59"/>
      <c r="S140" s="59"/>
      <c r="T140" s="60"/>
      <c r="U140" s="33"/>
      <c r="V140" s="33"/>
      <c r="W140" s="33"/>
      <c r="X140" s="33"/>
      <c r="Y140" s="33"/>
      <c r="Z140" s="33"/>
      <c r="AA140" s="33"/>
      <c r="AB140" s="33"/>
      <c r="AC140" s="33"/>
      <c r="AD140" s="33"/>
      <c r="AE140" s="33"/>
      <c r="AT140" s="18" t="s">
        <v>151</v>
      </c>
      <c r="AU140" s="18" t="s">
        <v>83</v>
      </c>
    </row>
    <row r="141" spans="1:65" s="13" customFormat="1" ht="11.25">
      <c r="B141" s="166"/>
      <c r="D141" s="158" t="s">
        <v>155</v>
      </c>
      <c r="E141" s="167" t="s">
        <v>1</v>
      </c>
      <c r="F141" s="168" t="s">
        <v>1430</v>
      </c>
      <c r="H141" s="169">
        <v>3984.2</v>
      </c>
      <c r="I141" s="170"/>
      <c r="L141" s="166"/>
      <c r="M141" s="171"/>
      <c r="N141" s="172"/>
      <c r="O141" s="172"/>
      <c r="P141" s="172"/>
      <c r="Q141" s="172"/>
      <c r="R141" s="172"/>
      <c r="S141" s="172"/>
      <c r="T141" s="173"/>
      <c r="AT141" s="167" t="s">
        <v>155</v>
      </c>
      <c r="AU141" s="167" t="s">
        <v>83</v>
      </c>
      <c r="AV141" s="13" t="s">
        <v>83</v>
      </c>
      <c r="AW141" s="13" t="s">
        <v>30</v>
      </c>
      <c r="AX141" s="13" t="s">
        <v>81</v>
      </c>
      <c r="AY141" s="167" t="s">
        <v>140</v>
      </c>
    </row>
    <row r="142" spans="1:65" s="2" customFormat="1" ht="21.75" customHeight="1">
      <c r="A142" s="33"/>
      <c r="B142" s="144"/>
      <c r="C142" s="145" t="s">
        <v>158</v>
      </c>
      <c r="D142" s="145" t="s">
        <v>142</v>
      </c>
      <c r="E142" s="146" t="s">
        <v>637</v>
      </c>
      <c r="F142" s="147" t="s">
        <v>638</v>
      </c>
      <c r="G142" s="148" t="s">
        <v>209</v>
      </c>
      <c r="H142" s="149">
        <v>398.42</v>
      </c>
      <c r="I142" s="150"/>
      <c r="J142" s="151">
        <f>ROUND(I142*H142,2)</f>
        <v>0</v>
      </c>
      <c r="K142" s="147" t="s">
        <v>210</v>
      </c>
      <c r="L142" s="34"/>
      <c r="M142" s="152" t="s">
        <v>1</v>
      </c>
      <c r="N142" s="153" t="s">
        <v>38</v>
      </c>
      <c r="O142" s="59"/>
      <c r="P142" s="154">
        <f>O142*H142</f>
        <v>0</v>
      </c>
      <c r="Q142" s="154">
        <v>0</v>
      </c>
      <c r="R142" s="154">
        <f>Q142*H142</f>
        <v>0</v>
      </c>
      <c r="S142" s="154">
        <v>0</v>
      </c>
      <c r="T142" s="155">
        <f>S142*H142</f>
        <v>0</v>
      </c>
      <c r="U142" s="33"/>
      <c r="V142" s="33"/>
      <c r="W142" s="33"/>
      <c r="X142" s="33"/>
      <c r="Y142" s="33"/>
      <c r="Z142" s="33"/>
      <c r="AA142" s="33"/>
      <c r="AB142" s="33"/>
      <c r="AC142" s="33"/>
      <c r="AD142" s="33"/>
      <c r="AE142" s="33"/>
      <c r="AR142" s="156" t="s">
        <v>147</v>
      </c>
      <c r="AT142" s="156" t="s">
        <v>142</v>
      </c>
      <c r="AU142" s="156" t="s">
        <v>83</v>
      </c>
      <c r="AY142" s="18" t="s">
        <v>140</v>
      </c>
      <c r="BE142" s="157">
        <f>IF(N142="základní",J142,0)</f>
        <v>0</v>
      </c>
      <c r="BF142" s="157">
        <f>IF(N142="snížená",J142,0)</f>
        <v>0</v>
      </c>
      <c r="BG142" s="157">
        <f>IF(N142="zákl. přenesená",J142,0)</f>
        <v>0</v>
      </c>
      <c r="BH142" s="157">
        <f>IF(N142="sníž. přenesená",J142,0)</f>
        <v>0</v>
      </c>
      <c r="BI142" s="157">
        <f>IF(N142="nulová",J142,0)</f>
        <v>0</v>
      </c>
      <c r="BJ142" s="18" t="s">
        <v>81</v>
      </c>
      <c r="BK142" s="157">
        <f>ROUND(I142*H142,2)</f>
        <v>0</v>
      </c>
      <c r="BL142" s="18" t="s">
        <v>147</v>
      </c>
      <c r="BM142" s="156" t="s">
        <v>1431</v>
      </c>
    </row>
    <row r="143" spans="1:65" s="2" customFormat="1" ht="19.5">
      <c r="A143" s="33"/>
      <c r="B143" s="34"/>
      <c r="C143" s="33"/>
      <c r="D143" s="158" t="s">
        <v>149</v>
      </c>
      <c r="E143" s="33"/>
      <c r="F143" s="159" t="s">
        <v>640</v>
      </c>
      <c r="G143" s="33"/>
      <c r="H143" s="33"/>
      <c r="I143" s="160"/>
      <c r="J143" s="33"/>
      <c r="K143" s="33"/>
      <c r="L143" s="34"/>
      <c r="M143" s="161"/>
      <c r="N143" s="162"/>
      <c r="O143" s="59"/>
      <c r="P143" s="59"/>
      <c r="Q143" s="59"/>
      <c r="R143" s="59"/>
      <c r="S143" s="59"/>
      <c r="T143" s="60"/>
      <c r="U143" s="33"/>
      <c r="V143" s="33"/>
      <c r="W143" s="33"/>
      <c r="X143" s="33"/>
      <c r="Y143" s="33"/>
      <c r="Z143" s="33"/>
      <c r="AA143" s="33"/>
      <c r="AB143" s="33"/>
      <c r="AC143" s="33"/>
      <c r="AD143" s="33"/>
      <c r="AE143" s="33"/>
      <c r="AT143" s="18" t="s">
        <v>149</v>
      </c>
      <c r="AU143" s="18" t="s">
        <v>83</v>
      </c>
    </row>
    <row r="144" spans="1:65" s="2" customFormat="1" ht="146.25">
      <c r="A144" s="33"/>
      <c r="B144" s="34"/>
      <c r="C144" s="33"/>
      <c r="D144" s="158" t="s">
        <v>153</v>
      </c>
      <c r="E144" s="33"/>
      <c r="F144" s="165" t="s">
        <v>641</v>
      </c>
      <c r="G144" s="33"/>
      <c r="H144" s="33"/>
      <c r="I144" s="160"/>
      <c r="J144" s="33"/>
      <c r="K144" s="33"/>
      <c r="L144" s="34"/>
      <c r="M144" s="161"/>
      <c r="N144" s="162"/>
      <c r="O144" s="59"/>
      <c r="P144" s="59"/>
      <c r="Q144" s="59"/>
      <c r="R144" s="59"/>
      <c r="S144" s="59"/>
      <c r="T144" s="60"/>
      <c r="U144" s="33"/>
      <c r="V144" s="33"/>
      <c r="W144" s="33"/>
      <c r="X144" s="33"/>
      <c r="Y144" s="33"/>
      <c r="Z144" s="33"/>
      <c r="AA144" s="33"/>
      <c r="AB144" s="33"/>
      <c r="AC144" s="33"/>
      <c r="AD144" s="33"/>
      <c r="AE144" s="33"/>
      <c r="AT144" s="18" t="s">
        <v>153</v>
      </c>
      <c r="AU144" s="18" t="s">
        <v>83</v>
      </c>
    </row>
    <row r="145" spans="1:65" s="13" customFormat="1" ht="11.25">
      <c r="B145" s="166"/>
      <c r="D145" s="158" t="s">
        <v>155</v>
      </c>
      <c r="E145" s="167" t="s">
        <v>1</v>
      </c>
      <c r="F145" s="168" t="s">
        <v>1432</v>
      </c>
      <c r="H145" s="169">
        <v>398.42</v>
      </c>
      <c r="I145" s="170"/>
      <c r="L145" s="166"/>
      <c r="M145" s="171"/>
      <c r="N145" s="172"/>
      <c r="O145" s="172"/>
      <c r="P145" s="172"/>
      <c r="Q145" s="172"/>
      <c r="R145" s="172"/>
      <c r="S145" s="172"/>
      <c r="T145" s="173"/>
      <c r="AT145" s="167" t="s">
        <v>155</v>
      </c>
      <c r="AU145" s="167" t="s">
        <v>83</v>
      </c>
      <c r="AV145" s="13" t="s">
        <v>83</v>
      </c>
      <c r="AW145" s="13" t="s">
        <v>30</v>
      </c>
      <c r="AX145" s="13" t="s">
        <v>81</v>
      </c>
      <c r="AY145" s="167" t="s">
        <v>140</v>
      </c>
    </row>
    <row r="146" spans="1:65" s="2" customFormat="1" ht="24.2" customHeight="1">
      <c r="A146" s="33"/>
      <c r="B146" s="144"/>
      <c r="C146" s="145" t="s">
        <v>147</v>
      </c>
      <c r="D146" s="145" t="s">
        <v>142</v>
      </c>
      <c r="E146" s="146" t="s">
        <v>643</v>
      </c>
      <c r="F146" s="147" t="s">
        <v>644</v>
      </c>
      <c r="G146" s="148" t="s">
        <v>209</v>
      </c>
      <c r="H146" s="149">
        <v>380.3</v>
      </c>
      <c r="I146" s="150"/>
      <c r="J146" s="151">
        <f>ROUND(I146*H146,2)</f>
        <v>0</v>
      </c>
      <c r="K146" s="147" t="s">
        <v>146</v>
      </c>
      <c r="L146" s="34"/>
      <c r="M146" s="152" t="s">
        <v>1</v>
      </c>
      <c r="N146" s="153" t="s">
        <v>38</v>
      </c>
      <c r="O146" s="59"/>
      <c r="P146" s="154">
        <f>O146*H146</f>
        <v>0</v>
      </c>
      <c r="Q146" s="154">
        <v>0</v>
      </c>
      <c r="R146" s="154">
        <f>Q146*H146</f>
        <v>0</v>
      </c>
      <c r="S146" s="154">
        <v>0</v>
      </c>
      <c r="T146" s="155">
        <f>S146*H146</f>
        <v>0</v>
      </c>
      <c r="U146" s="33"/>
      <c r="V146" s="33"/>
      <c r="W146" s="33"/>
      <c r="X146" s="33"/>
      <c r="Y146" s="33"/>
      <c r="Z146" s="33"/>
      <c r="AA146" s="33"/>
      <c r="AB146" s="33"/>
      <c r="AC146" s="33"/>
      <c r="AD146" s="33"/>
      <c r="AE146" s="33"/>
      <c r="AR146" s="156" t="s">
        <v>147</v>
      </c>
      <c r="AT146" s="156" t="s">
        <v>142</v>
      </c>
      <c r="AU146" s="156" t="s">
        <v>83</v>
      </c>
      <c r="AY146" s="18" t="s">
        <v>140</v>
      </c>
      <c r="BE146" s="157">
        <f>IF(N146="základní",J146,0)</f>
        <v>0</v>
      </c>
      <c r="BF146" s="157">
        <f>IF(N146="snížená",J146,0)</f>
        <v>0</v>
      </c>
      <c r="BG146" s="157">
        <f>IF(N146="zákl. přenesená",J146,0)</f>
        <v>0</v>
      </c>
      <c r="BH146" s="157">
        <f>IF(N146="sníž. přenesená",J146,0)</f>
        <v>0</v>
      </c>
      <c r="BI146" s="157">
        <f>IF(N146="nulová",J146,0)</f>
        <v>0</v>
      </c>
      <c r="BJ146" s="18" t="s">
        <v>81</v>
      </c>
      <c r="BK146" s="157">
        <f>ROUND(I146*H146,2)</f>
        <v>0</v>
      </c>
      <c r="BL146" s="18" t="s">
        <v>147</v>
      </c>
      <c r="BM146" s="156" t="s">
        <v>1433</v>
      </c>
    </row>
    <row r="147" spans="1:65" s="2" customFormat="1" ht="29.25">
      <c r="A147" s="33"/>
      <c r="B147" s="34"/>
      <c r="C147" s="33"/>
      <c r="D147" s="158" t="s">
        <v>149</v>
      </c>
      <c r="E147" s="33"/>
      <c r="F147" s="159" t="s">
        <v>646</v>
      </c>
      <c r="G147" s="33"/>
      <c r="H147" s="33"/>
      <c r="I147" s="160"/>
      <c r="J147" s="33"/>
      <c r="K147" s="33"/>
      <c r="L147" s="34"/>
      <c r="M147" s="161"/>
      <c r="N147" s="162"/>
      <c r="O147" s="59"/>
      <c r="P147" s="59"/>
      <c r="Q147" s="59"/>
      <c r="R147" s="59"/>
      <c r="S147" s="59"/>
      <c r="T147" s="60"/>
      <c r="U147" s="33"/>
      <c r="V147" s="33"/>
      <c r="W147" s="33"/>
      <c r="X147" s="33"/>
      <c r="Y147" s="33"/>
      <c r="Z147" s="33"/>
      <c r="AA147" s="33"/>
      <c r="AB147" s="33"/>
      <c r="AC147" s="33"/>
      <c r="AD147" s="33"/>
      <c r="AE147" s="33"/>
      <c r="AT147" s="18" t="s">
        <v>149</v>
      </c>
      <c r="AU147" s="18" t="s">
        <v>83</v>
      </c>
    </row>
    <row r="148" spans="1:65" s="2" customFormat="1" ht="11.25">
      <c r="A148" s="33"/>
      <c r="B148" s="34"/>
      <c r="C148" s="33"/>
      <c r="D148" s="163" t="s">
        <v>151</v>
      </c>
      <c r="E148" s="33"/>
      <c r="F148" s="164" t="s">
        <v>647</v>
      </c>
      <c r="G148" s="33"/>
      <c r="H148" s="33"/>
      <c r="I148" s="160"/>
      <c r="J148" s="33"/>
      <c r="K148" s="33"/>
      <c r="L148" s="34"/>
      <c r="M148" s="161"/>
      <c r="N148" s="162"/>
      <c r="O148" s="59"/>
      <c r="P148" s="59"/>
      <c r="Q148" s="59"/>
      <c r="R148" s="59"/>
      <c r="S148" s="59"/>
      <c r="T148" s="60"/>
      <c r="U148" s="33"/>
      <c r="V148" s="33"/>
      <c r="W148" s="33"/>
      <c r="X148" s="33"/>
      <c r="Y148" s="33"/>
      <c r="Z148" s="33"/>
      <c r="AA148" s="33"/>
      <c r="AB148" s="33"/>
      <c r="AC148" s="33"/>
      <c r="AD148" s="33"/>
      <c r="AE148" s="33"/>
      <c r="AT148" s="18" t="s">
        <v>151</v>
      </c>
      <c r="AU148" s="18" t="s">
        <v>83</v>
      </c>
    </row>
    <row r="149" spans="1:65" s="2" customFormat="1" ht="409.5">
      <c r="A149" s="33"/>
      <c r="B149" s="34"/>
      <c r="C149" s="33"/>
      <c r="D149" s="158" t="s">
        <v>153</v>
      </c>
      <c r="E149" s="33"/>
      <c r="F149" s="165" t="s">
        <v>648</v>
      </c>
      <c r="G149" s="33"/>
      <c r="H149" s="33"/>
      <c r="I149" s="160"/>
      <c r="J149" s="33"/>
      <c r="K149" s="33"/>
      <c r="L149" s="34"/>
      <c r="M149" s="161"/>
      <c r="N149" s="162"/>
      <c r="O149" s="59"/>
      <c r="P149" s="59"/>
      <c r="Q149" s="59"/>
      <c r="R149" s="59"/>
      <c r="S149" s="59"/>
      <c r="T149" s="60"/>
      <c r="U149" s="33"/>
      <c r="V149" s="33"/>
      <c r="W149" s="33"/>
      <c r="X149" s="33"/>
      <c r="Y149" s="33"/>
      <c r="Z149" s="33"/>
      <c r="AA149" s="33"/>
      <c r="AB149" s="33"/>
      <c r="AC149" s="33"/>
      <c r="AD149" s="33"/>
      <c r="AE149" s="33"/>
      <c r="AT149" s="18" t="s">
        <v>153</v>
      </c>
      <c r="AU149" s="18" t="s">
        <v>83</v>
      </c>
    </row>
    <row r="150" spans="1:65" s="13" customFormat="1" ht="11.25">
      <c r="B150" s="166"/>
      <c r="D150" s="158" t="s">
        <v>155</v>
      </c>
      <c r="E150" s="167" t="s">
        <v>1</v>
      </c>
      <c r="F150" s="168" t="s">
        <v>1434</v>
      </c>
      <c r="H150" s="169">
        <v>140.80000000000001</v>
      </c>
      <c r="I150" s="170"/>
      <c r="L150" s="166"/>
      <c r="M150" s="171"/>
      <c r="N150" s="172"/>
      <c r="O150" s="172"/>
      <c r="P150" s="172"/>
      <c r="Q150" s="172"/>
      <c r="R150" s="172"/>
      <c r="S150" s="172"/>
      <c r="T150" s="173"/>
      <c r="AT150" s="167" t="s">
        <v>155</v>
      </c>
      <c r="AU150" s="167" t="s">
        <v>83</v>
      </c>
      <c r="AV150" s="13" t="s">
        <v>83</v>
      </c>
      <c r="AW150" s="13" t="s">
        <v>30</v>
      </c>
      <c r="AX150" s="13" t="s">
        <v>73</v>
      </c>
      <c r="AY150" s="167" t="s">
        <v>140</v>
      </c>
    </row>
    <row r="151" spans="1:65" s="13" customFormat="1" ht="11.25">
      <c r="B151" s="166"/>
      <c r="D151" s="158" t="s">
        <v>155</v>
      </c>
      <c r="E151" s="167" t="s">
        <v>1</v>
      </c>
      <c r="F151" s="168" t="s">
        <v>1435</v>
      </c>
      <c r="H151" s="169">
        <v>25.6</v>
      </c>
      <c r="I151" s="170"/>
      <c r="L151" s="166"/>
      <c r="M151" s="171"/>
      <c r="N151" s="172"/>
      <c r="O151" s="172"/>
      <c r="P151" s="172"/>
      <c r="Q151" s="172"/>
      <c r="R151" s="172"/>
      <c r="S151" s="172"/>
      <c r="T151" s="173"/>
      <c r="AT151" s="167" t="s">
        <v>155</v>
      </c>
      <c r="AU151" s="167" t="s">
        <v>83</v>
      </c>
      <c r="AV151" s="13" t="s">
        <v>83</v>
      </c>
      <c r="AW151" s="13" t="s">
        <v>30</v>
      </c>
      <c r="AX151" s="13" t="s">
        <v>73</v>
      </c>
      <c r="AY151" s="167" t="s">
        <v>140</v>
      </c>
    </row>
    <row r="152" spans="1:65" s="13" customFormat="1" ht="11.25">
      <c r="B152" s="166"/>
      <c r="D152" s="158" t="s">
        <v>155</v>
      </c>
      <c r="E152" s="167" t="s">
        <v>1</v>
      </c>
      <c r="F152" s="168" t="s">
        <v>1436</v>
      </c>
      <c r="H152" s="169">
        <v>11.2</v>
      </c>
      <c r="I152" s="170"/>
      <c r="L152" s="166"/>
      <c r="M152" s="171"/>
      <c r="N152" s="172"/>
      <c r="O152" s="172"/>
      <c r="P152" s="172"/>
      <c r="Q152" s="172"/>
      <c r="R152" s="172"/>
      <c r="S152" s="172"/>
      <c r="T152" s="173"/>
      <c r="AT152" s="167" t="s">
        <v>155</v>
      </c>
      <c r="AU152" s="167" t="s">
        <v>83</v>
      </c>
      <c r="AV152" s="13" t="s">
        <v>83</v>
      </c>
      <c r="AW152" s="13" t="s">
        <v>30</v>
      </c>
      <c r="AX152" s="13" t="s">
        <v>73</v>
      </c>
      <c r="AY152" s="167" t="s">
        <v>140</v>
      </c>
    </row>
    <row r="153" spans="1:65" s="13" customFormat="1" ht="11.25">
      <c r="B153" s="166"/>
      <c r="D153" s="158" t="s">
        <v>155</v>
      </c>
      <c r="E153" s="167" t="s">
        <v>1</v>
      </c>
      <c r="F153" s="168" t="s">
        <v>1437</v>
      </c>
      <c r="H153" s="169">
        <v>176</v>
      </c>
      <c r="I153" s="170"/>
      <c r="L153" s="166"/>
      <c r="M153" s="171"/>
      <c r="N153" s="172"/>
      <c r="O153" s="172"/>
      <c r="P153" s="172"/>
      <c r="Q153" s="172"/>
      <c r="R153" s="172"/>
      <c r="S153" s="172"/>
      <c r="T153" s="173"/>
      <c r="AT153" s="167" t="s">
        <v>155</v>
      </c>
      <c r="AU153" s="167" t="s">
        <v>83</v>
      </c>
      <c r="AV153" s="13" t="s">
        <v>83</v>
      </c>
      <c r="AW153" s="13" t="s">
        <v>30</v>
      </c>
      <c r="AX153" s="13" t="s">
        <v>73</v>
      </c>
      <c r="AY153" s="167" t="s">
        <v>140</v>
      </c>
    </row>
    <row r="154" spans="1:65" s="13" customFormat="1" ht="11.25">
      <c r="B154" s="166"/>
      <c r="D154" s="158" t="s">
        <v>155</v>
      </c>
      <c r="E154" s="167" t="s">
        <v>1</v>
      </c>
      <c r="F154" s="168" t="s">
        <v>1438</v>
      </c>
      <c r="H154" s="169">
        <v>7.2</v>
      </c>
      <c r="I154" s="170"/>
      <c r="L154" s="166"/>
      <c r="M154" s="171"/>
      <c r="N154" s="172"/>
      <c r="O154" s="172"/>
      <c r="P154" s="172"/>
      <c r="Q154" s="172"/>
      <c r="R154" s="172"/>
      <c r="S154" s="172"/>
      <c r="T154" s="173"/>
      <c r="AT154" s="167" t="s">
        <v>155</v>
      </c>
      <c r="AU154" s="167" t="s">
        <v>83</v>
      </c>
      <c r="AV154" s="13" t="s">
        <v>83</v>
      </c>
      <c r="AW154" s="13" t="s">
        <v>30</v>
      </c>
      <c r="AX154" s="13" t="s">
        <v>73</v>
      </c>
      <c r="AY154" s="167" t="s">
        <v>140</v>
      </c>
    </row>
    <row r="155" spans="1:65" s="13" customFormat="1" ht="11.25">
      <c r="B155" s="166"/>
      <c r="D155" s="158" t="s">
        <v>155</v>
      </c>
      <c r="E155" s="167" t="s">
        <v>1</v>
      </c>
      <c r="F155" s="168" t="s">
        <v>1439</v>
      </c>
      <c r="H155" s="169">
        <v>19.5</v>
      </c>
      <c r="I155" s="170"/>
      <c r="L155" s="166"/>
      <c r="M155" s="171"/>
      <c r="N155" s="172"/>
      <c r="O155" s="172"/>
      <c r="P155" s="172"/>
      <c r="Q155" s="172"/>
      <c r="R155" s="172"/>
      <c r="S155" s="172"/>
      <c r="T155" s="173"/>
      <c r="AT155" s="167" t="s">
        <v>155</v>
      </c>
      <c r="AU155" s="167" t="s">
        <v>83</v>
      </c>
      <c r="AV155" s="13" t="s">
        <v>83</v>
      </c>
      <c r="AW155" s="13" t="s">
        <v>30</v>
      </c>
      <c r="AX155" s="13" t="s">
        <v>73</v>
      </c>
      <c r="AY155" s="167" t="s">
        <v>140</v>
      </c>
    </row>
    <row r="156" spans="1:65" s="14" customFormat="1" ht="11.25">
      <c r="B156" s="174"/>
      <c r="D156" s="158" t="s">
        <v>155</v>
      </c>
      <c r="E156" s="175" t="s">
        <v>1</v>
      </c>
      <c r="F156" s="176" t="s">
        <v>157</v>
      </c>
      <c r="H156" s="177">
        <v>380.3</v>
      </c>
      <c r="I156" s="178"/>
      <c r="L156" s="174"/>
      <c r="M156" s="179"/>
      <c r="N156" s="180"/>
      <c r="O156" s="180"/>
      <c r="P156" s="180"/>
      <c r="Q156" s="180"/>
      <c r="R156" s="180"/>
      <c r="S156" s="180"/>
      <c r="T156" s="181"/>
      <c r="AT156" s="175" t="s">
        <v>155</v>
      </c>
      <c r="AU156" s="175" t="s">
        <v>83</v>
      </c>
      <c r="AV156" s="14" t="s">
        <v>147</v>
      </c>
      <c r="AW156" s="14" t="s">
        <v>30</v>
      </c>
      <c r="AX156" s="14" t="s">
        <v>81</v>
      </c>
      <c r="AY156" s="175" t="s">
        <v>140</v>
      </c>
    </row>
    <row r="157" spans="1:65" s="2" customFormat="1" ht="16.5" customHeight="1">
      <c r="A157" s="33"/>
      <c r="B157" s="144"/>
      <c r="C157" s="182" t="s">
        <v>267</v>
      </c>
      <c r="D157" s="182" t="s">
        <v>231</v>
      </c>
      <c r="E157" s="183" t="s">
        <v>655</v>
      </c>
      <c r="F157" s="184" t="s">
        <v>656</v>
      </c>
      <c r="G157" s="185" t="s">
        <v>545</v>
      </c>
      <c r="H157" s="186">
        <v>431.1</v>
      </c>
      <c r="I157" s="187"/>
      <c r="J157" s="188">
        <f>ROUND(I157*H157,2)</f>
        <v>0</v>
      </c>
      <c r="K157" s="184" t="s">
        <v>146</v>
      </c>
      <c r="L157" s="189"/>
      <c r="M157" s="190" t="s">
        <v>1</v>
      </c>
      <c r="N157" s="191" t="s">
        <v>38</v>
      </c>
      <c r="O157" s="59"/>
      <c r="P157" s="154">
        <f>O157*H157</f>
        <v>0</v>
      </c>
      <c r="Q157" s="154">
        <v>1</v>
      </c>
      <c r="R157" s="154">
        <f>Q157*H157</f>
        <v>431.1</v>
      </c>
      <c r="S157" s="154">
        <v>0</v>
      </c>
      <c r="T157" s="155">
        <f>S157*H157</f>
        <v>0</v>
      </c>
      <c r="U157" s="33"/>
      <c r="V157" s="33"/>
      <c r="W157" s="33"/>
      <c r="X157" s="33"/>
      <c r="Y157" s="33"/>
      <c r="Z157" s="33"/>
      <c r="AA157" s="33"/>
      <c r="AB157" s="33"/>
      <c r="AC157" s="33"/>
      <c r="AD157" s="33"/>
      <c r="AE157" s="33"/>
      <c r="AR157" s="156" t="s">
        <v>199</v>
      </c>
      <c r="AT157" s="156" t="s">
        <v>231</v>
      </c>
      <c r="AU157" s="156" t="s">
        <v>83</v>
      </c>
      <c r="AY157" s="18" t="s">
        <v>140</v>
      </c>
      <c r="BE157" s="157">
        <f>IF(N157="základní",J157,0)</f>
        <v>0</v>
      </c>
      <c r="BF157" s="157">
        <f>IF(N157="snížená",J157,0)</f>
        <v>0</v>
      </c>
      <c r="BG157" s="157">
        <f>IF(N157="zákl. přenesená",J157,0)</f>
        <v>0</v>
      </c>
      <c r="BH157" s="157">
        <f>IF(N157="sníž. přenesená",J157,0)</f>
        <v>0</v>
      </c>
      <c r="BI157" s="157">
        <f>IF(N157="nulová",J157,0)</f>
        <v>0</v>
      </c>
      <c r="BJ157" s="18" t="s">
        <v>81</v>
      </c>
      <c r="BK157" s="157">
        <f>ROUND(I157*H157,2)</f>
        <v>0</v>
      </c>
      <c r="BL157" s="18" t="s">
        <v>147</v>
      </c>
      <c r="BM157" s="156" t="s">
        <v>1440</v>
      </c>
    </row>
    <row r="158" spans="1:65" s="2" customFormat="1" ht="11.25">
      <c r="A158" s="33"/>
      <c r="B158" s="34"/>
      <c r="C158" s="33"/>
      <c r="D158" s="158" t="s">
        <v>149</v>
      </c>
      <c r="E158" s="33"/>
      <c r="F158" s="159" t="s">
        <v>656</v>
      </c>
      <c r="G158" s="33"/>
      <c r="H158" s="33"/>
      <c r="I158" s="160"/>
      <c r="J158" s="33"/>
      <c r="K158" s="33"/>
      <c r="L158" s="34"/>
      <c r="M158" s="161"/>
      <c r="N158" s="162"/>
      <c r="O158" s="59"/>
      <c r="P158" s="59"/>
      <c r="Q158" s="59"/>
      <c r="R158" s="59"/>
      <c r="S158" s="59"/>
      <c r="T158" s="60"/>
      <c r="U158" s="33"/>
      <c r="V158" s="33"/>
      <c r="W158" s="33"/>
      <c r="X158" s="33"/>
      <c r="Y158" s="33"/>
      <c r="Z158" s="33"/>
      <c r="AA158" s="33"/>
      <c r="AB158" s="33"/>
      <c r="AC158" s="33"/>
      <c r="AD158" s="33"/>
      <c r="AE158" s="33"/>
      <c r="AT158" s="18" t="s">
        <v>149</v>
      </c>
      <c r="AU158" s="18" t="s">
        <v>83</v>
      </c>
    </row>
    <row r="159" spans="1:65" s="13" customFormat="1" ht="11.25">
      <c r="B159" s="166"/>
      <c r="D159" s="158" t="s">
        <v>155</v>
      </c>
      <c r="E159" s="167" t="s">
        <v>1</v>
      </c>
      <c r="F159" s="168" t="s">
        <v>1441</v>
      </c>
      <c r="H159" s="169">
        <v>431.1</v>
      </c>
      <c r="I159" s="170"/>
      <c r="L159" s="166"/>
      <c r="M159" s="171"/>
      <c r="N159" s="172"/>
      <c r="O159" s="172"/>
      <c r="P159" s="172"/>
      <c r="Q159" s="172"/>
      <c r="R159" s="172"/>
      <c r="S159" s="172"/>
      <c r="T159" s="173"/>
      <c r="AT159" s="167" t="s">
        <v>155</v>
      </c>
      <c r="AU159" s="167" t="s">
        <v>83</v>
      </c>
      <c r="AV159" s="13" t="s">
        <v>83</v>
      </c>
      <c r="AW159" s="13" t="s">
        <v>30</v>
      </c>
      <c r="AX159" s="13" t="s">
        <v>81</v>
      </c>
      <c r="AY159" s="167" t="s">
        <v>140</v>
      </c>
    </row>
    <row r="160" spans="1:65" s="2" customFormat="1" ht="16.5" customHeight="1">
      <c r="A160" s="33"/>
      <c r="B160" s="144"/>
      <c r="C160" s="182" t="s">
        <v>172</v>
      </c>
      <c r="D160" s="182" t="s">
        <v>231</v>
      </c>
      <c r="E160" s="183" t="s">
        <v>659</v>
      </c>
      <c r="F160" s="184" t="s">
        <v>660</v>
      </c>
      <c r="G160" s="185" t="s">
        <v>545</v>
      </c>
      <c r="H160" s="186">
        <v>253.44</v>
      </c>
      <c r="I160" s="187"/>
      <c r="J160" s="188">
        <f>ROUND(I160*H160,2)</f>
        <v>0</v>
      </c>
      <c r="K160" s="184" t="s">
        <v>146</v>
      </c>
      <c r="L160" s="189"/>
      <c r="M160" s="190" t="s">
        <v>1</v>
      </c>
      <c r="N160" s="191" t="s">
        <v>38</v>
      </c>
      <c r="O160" s="59"/>
      <c r="P160" s="154">
        <f>O160*H160</f>
        <v>0</v>
      </c>
      <c r="Q160" s="154">
        <v>1</v>
      </c>
      <c r="R160" s="154">
        <f>Q160*H160</f>
        <v>253.44</v>
      </c>
      <c r="S160" s="154">
        <v>0</v>
      </c>
      <c r="T160" s="155">
        <f>S160*H160</f>
        <v>0</v>
      </c>
      <c r="U160" s="33"/>
      <c r="V160" s="33"/>
      <c r="W160" s="33"/>
      <c r="X160" s="33"/>
      <c r="Y160" s="33"/>
      <c r="Z160" s="33"/>
      <c r="AA160" s="33"/>
      <c r="AB160" s="33"/>
      <c r="AC160" s="33"/>
      <c r="AD160" s="33"/>
      <c r="AE160" s="33"/>
      <c r="AR160" s="156" t="s">
        <v>199</v>
      </c>
      <c r="AT160" s="156" t="s">
        <v>231</v>
      </c>
      <c r="AU160" s="156" t="s">
        <v>83</v>
      </c>
      <c r="AY160" s="18" t="s">
        <v>140</v>
      </c>
      <c r="BE160" s="157">
        <f>IF(N160="základní",J160,0)</f>
        <v>0</v>
      </c>
      <c r="BF160" s="157">
        <f>IF(N160="snížená",J160,0)</f>
        <v>0</v>
      </c>
      <c r="BG160" s="157">
        <f>IF(N160="zákl. přenesená",J160,0)</f>
        <v>0</v>
      </c>
      <c r="BH160" s="157">
        <f>IF(N160="sníž. přenesená",J160,0)</f>
        <v>0</v>
      </c>
      <c r="BI160" s="157">
        <f>IF(N160="nulová",J160,0)</f>
        <v>0</v>
      </c>
      <c r="BJ160" s="18" t="s">
        <v>81</v>
      </c>
      <c r="BK160" s="157">
        <f>ROUND(I160*H160,2)</f>
        <v>0</v>
      </c>
      <c r="BL160" s="18" t="s">
        <v>147</v>
      </c>
      <c r="BM160" s="156" t="s">
        <v>1442</v>
      </c>
    </row>
    <row r="161" spans="1:65" s="2" customFormat="1" ht="11.25">
      <c r="A161" s="33"/>
      <c r="B161" s="34"/>
      <c r="C161" s="33"/>
      <c r="D161" s="158" t="s">
        <v>149</v>
      </c>
      <c r="E161" s="33"/>
      <c r="F161" s="159" t="s">
        <v>660</v>
      </c>
      <c r="G161" s="33"/>
      <c r="H161" s="33"/>
      <c r="I161" s="160"/>
      <c r="J161" s="33"/>
      <c r="K161" s="33"/>
      <c r="L161" s="34"/>
      <c r="M161" s="161"/>
      <c r="N161" s="162"/>
      <c r="O161" s="59"/>
      <c r="P161" s="59"/>
      <c r="Q161" s="59"/>
      <c r="R161" s="59"/>
      <c r="S161" s="59"/>
      <c r="T161" s="60"/>
      <c r="U161" s="33"/>
      <c r="V161" s="33"/>
      <c r="W161" s="33"/>
      <c r="X161" s="33"/>
      <c r="Y161" s="33"/>
      <c r="Z161" s="33"/>
      <c r="AA161" s="33"/>
      <c r="AB161" s="33"/>
      <c r="AC161" s="33"/>
      <c r="AD161" s="33"/>
      <c r="AE161" s="33"/>
      <c r="AT161" s="18" t="s">
        <v>149</v>
      </c>
      <c r="AU161" s="18" t="s">
        <v>83</v>
      </c>
    </row>
    <row r="162" spans="1:65" s="13" customFormat="1" ht="11.25">
      <c r="B162" s="166"/>
      <c r="D162" s="158" t="s">
        <v>155</v>
      </c>
      <c r="E162" s="167" t="s">
        <v>1</v>
      </c>
      <c r="F162" s="168" t="s">
        <v>1443</v>
      </c>
      <c r="H162" s="169">
        <v>253.44</v>
      </c>
      <c r="I162" s="170"/>
      <c r="L162" s="166"/>
      <c r="M162" s="171"/>
      <c r="N162" s="172"/>
      <c r="O162" s="172"/>
      <c r="P162" s="172"/>
      <c r="Q162" s="172"/>
      <c r="R162" s="172"/>
      <c r="S162" s="172"/>
      <c r="T162" s="173"/>
      <c r="AT162" s="167" t="s">
        <v>155</v>
      </c>
      <c r="AU162" s="167" t="s">
        <v>83</v>
      </c>
      <c r="AV162" s="13" t="s">
        <v>83</v>
      </c>
      <c r="AW162" s="13" t="s">
        <v>30</v>
      </c>
      <c r="AX162" s="13" t="s">
        <v>81</v>
      </c>
      <c r="AY162" s="167" t="s">
        <v>140</v>
      </c>
    </row>
    <row r="163" spans="1:65" s="2" customFormat="1" ht="24.2" customHeight="1">
      <c r="A163" s="33"/>
      <c r="B163" s="144"/>
      <c r="C163" s="145" t="s">
        <v>190</v>
      </c>
      <c r="D163" s="145" t="s">
        <v>142</v>
      </c>
      <c r="E163" s="146" t="s">
        <v>663</v>
      </c>
      <c r="F163" s="147" t="s">
        <v>664</v>
      </c>
      <c r="G163" s="148" t="s">
        <v>145</v>
      </c>
      <c r="H163" s="149">
        <v>209.6</v>
      </c>
      <c r="I163" s="150"/>
      <c r="J163" s="151">
        <f>ROUND(I163*H163,2)</f>
        <v>0</v>
      </c>
      <c r="K163" s="147" t="s">
        <v>146</v>
      </c>
      <c r="L163" s="34"/>
      <c r="M163" s="152" t="s">
        <v>1</v>
      </c>
      <c r="N163" s="153" t="s">
        <v>38</v>
      </c>
      <c r="O163" s="59"/>
      <c r="P163" s="154">
        <f>O163*H163</f>
        <v>0</v>
      </c>
      <c r="Q163" s="154">
        <v>0</v>
      </c>
      <c r="R163" s="154">
        <f>Q163*H163</f>
        <v>0</v>
      </c>
      <c r="S163" s="154">
        <v>0</v>
      </c>
      <c r="T163" s="155">
        <f>S163*H163</f>
        <v>0</v>
      </c>
      <c r="U163" s="33"/>
      <c r="V163" s="33"/>
      <c r="W163" s="33"/>
      <c r="X163" s="33"/>
      <c r="Y163" s="33"/>
      <c r="Z163" s="33"/>
      <c r="AA163" s="33"/>
      <c r="AB163" s="33"/>
      <c r="AC163" s="33"/>
      <c r="AD163" s="33"/>
      <c r="AE163" s="33"/>
      <c r="AR163" s="156" t="s">
        <v>147</v>
      </c>
      <c r="AT163" s="156" t="s">
        <v>142</v>
      </c>
      <c r="AU163" s="156" t="s">
        <v>83</v>
      </c>
      <c r="AY163" s="18" t="s">
        <v>140</v>
      </c>
      <c r="BE163" s="157">
        <f>IF(N163="základní",J163,0)</f>
        <v>0</v>
      </c>
      <c r="BF163" s="157">
        <f>IF(N163="snížená",J163,0)</f>
        <v>0</v>
      </c>
      <c r="BG163" s="157">
        <f>IF(N163="zákl. přenesená",J163,0)</f>
        <v>0</v>
      </c>
      <c r="BH163" s="157">
        <f>IF(N163="sníž. přenesená",J163,0)</f>
        <v>0</v>
      </c>
      <c r="BI163" s="157">
        <f>IF(N163="nulová",J163,0)</f>
        <v>0</v>
      </c>
      <c r="BJ163" s="18" t="s">
        <v>81</v>
      </c>
      <c r="BK163" s="157">
        <f>ROUND(I163*H163,2)</f>
        <v>0</v>
      </c>
      <c r="BL163" s="18" t="s">
        <v>147</v>
      </c>
      <c r="BM163" s="156" t="s">
        <v>1444</v>
      </c>
    </row>
    <row r="164" spans="1:65" s="2" customFormat="1" ht="19.5">
      <c r="A164" s="33"/>
      <c r="B164" s="34"/>
      <c r="C164" s="33"/>
      <c r="D164" s="158" t="s">
        <v>149</v>
      </c>
      <c r="E164" s="33"/>
      <c r="F164" s="159" t="s">
        <v>666</v>
      </c>
      <c r="G164" s="33"/>
      <c r="H164" s="33"/>
      <c r="I164" s="160"/>
      <c r="J164" s="33"/>
      <c r="K164" s="33"/>
      <c r="L164" s="34"/>
      <c r="M164" s="161"/>
      <c r="N164" s="162"/>
      <c r="O164" s="59"/>
      <c r="P164" s="59"/>
      <c r="Q164" s="59"/>
      <c r="R164" s="59"/>
      <c r="S164" s="59"/>
      <c r="T164" s="60"/>
      <c r="U164" s="33"/>
      <c r="V164" s="33"/>
      <c r="W164" s="33"/>
      <c r="X164" s="33"/>
      <c r="Y164" s="33"/>
      <c r="Z164" s="33"/>
      <c r="AA164" s="33"/>
      <c r="AB164" s="33"/>
      <c r="AC164" s="33"/>
      <c r="AD164" s="33"/>
      <c r="AE164" s="33"/>
      <c r="AT164" s="18" t="s">
        <v>149</v>
      </c>
      <c r="AU164" s="18" t="s">
        <v>83</v>
      </c>
    </row>
    <row r="165" spans="1:65" s="2" customFormat="1" ht="11.25">
      <c r="A165" s="33"/>
      <c r="B165" s="34"/>
      <c r="C165" s="33"/>
      <c r="D165" s="163" t="s">
        <v>151</v>
      </c>
      <c r="E165" s="33"/>
      <c r="F165" s="164" t="s">
        <v>667</v>
      </c>
      <c r="G165" s="33"/>
      <c r="H165" s="33"/>
      <c r="I165" s="160"/>
      <c r="J165" s="33"/>
      <c r="K165" s="33"/>
      <c r="L165" s="34"/>
      <c r="M165" s="161"/>
      <c r="N165" s="162"/>
      <c r="O165" s="59"/>
      <c r="P165" s="59"/>
      <c r="Q165" s="59"/>
      <c r="R165" s="59"/>
      <c r="S165" s="59"/>
      <c r="T165" s="60"/>
      <c r="U165" s="33"/>
      <c r="V165" s="33"/>
      <c r="W165" s="33"/>
      <c r="X165" s="33"/>
      <c r="Y165" s="33"/>
      <c r="Z165" s="33"/>
      <c r="AA165" s="33"/>
      <c r="AB165" s="33"/>
      <c r="AC165" s="33"/>
      <c r="AD165" s="33"/>
      <c r="AE165" s="33"/>
      <c r="AT165" s="18" t="s">
        <v>151</v>
      </c>
      <c r="AU165" s="18" t="s">
        <v>83</v>
      </c>
    </row>
    <row r="166" spans="1:65" s="13" customFormat="1" ht="11.25">
      <c r="B166" s="166"/>
      <c r="D166" s="158" t="s">
        <v>155</v>
      </c>
      <c r="E166" s="167" t="s">
        <v>1</v>
      </c>
      <c r="F166" s="168" t="s">
        <v>1445</v>
      </c>
      <c r="H166" s="169">
        <v>209.6</v>
      </c>
      <c r="I166" s="170"/>
      <c r="L166" s="166"/>
      <c r="M166" s="171"/>
      <c r="N166" s="172"/>
      <c r="O166" s="172"/>
      <c r="P166" s="172"/>
      <c r="Q166" s="172"/>
      <c r="R166" s="172"/>
      <c r="S166" s="172"/>
      <c r="T166" s="173"/>
      <c r="AT166" s="167" t="s">
        <v>155</v>
      </c>
      <c r="AU166" s="167" t="s">
        <v>83</v>
      </c>
      <c r="AV166" s="13" t="s">
        <v>83</v>
      </c>
      <c r="AW166" s="13" t="s">
        <v>30</v>
      </c>
      <c r="AX166" s="13" t="s">
        <v>81</v>
      </c>
      <c r="AY166" s="167" t="s">
        <v>140</v>
      </c>
    </row>
    <row r="167" spans="1:65" s="12" customFormat="1" ht="22.9" customHeight="1">
      <c r="B167" s="131"/>
      <c r="D167" s="132" t="s">
        <v>72</v>
      </c>
      <c r="E167" s="142" t="s">
        <v>147</v>
      </c>
      <c r="F167" s="142" t="s">
        <v>266</v>
      </c>
      <c r="I167" s="134"/>
      <c r="J167" s="143">
        <f>BK167</f>
        <v>0</v>
      </c>
      <c r="L167" s="131"/>
      <c r="M167" s="136"/>
      <c r="N167" s="137"/>
      <c r="O167" s="137"/>
      <c r="P167" s="138">
        <f>SUM(P168:P176)</f>
        <v>0</v>
      </c>
      <c r="Q167" s="137"/>
      <c r="R167" s="138">
        <f>SUM(R168:R176)</f>
        <v>86.446004400000007</v>
      </c>
      <c r="S167" s="137"/>
      <c r="T167" s="139">
        <f>SUM(T168:T176)</f>
        <v>0</v>
      </c>
      <c r="AR167" s="132" t="s">
        <v>81</v>
      </c>
      <c r="AT167" s="140" t="s">
        <v>72</v>
      </c>
      <c r="AU167" s="140" t="s">
        <v>81</v>
      </c>
      <c r="AY167" s="132" t="s">
        <v>140</v>
      </c>
      <c r="BK167" s="141">
        <f>SUM(BK168:BK176)</f>
        <v>0</v>
      </c>
    </row>
    <row r="168" spans="1:65" s="2" customFormat="1" ht="16.5" customHeight="1">
      <c r="A168" s="33"/>
      <c r="B168" s="144"/>
      <c r="C168" s="145" t="s">
        <v>199</v>
      </c>
      <c r="D168" s="145" t="s">
        <v>142</v>
      </c>
      <c r="E168" s="146" t="s">
        <v>677</v>
      </c>
      <c r="F168" s="147" t="s">
        <v>678</v>
      </c>
      <c r="G168" s="148" t="s">
        <v>209</v>
      </c>
      <c r="H168" s="149">
        <v>45.72</v>
      </c>
      <c r="I168" s="150"/>
      <c r="J168" s="151">
        <f>ROUND(I168*H168,2)</f>
        <v>0</v>
      </c>
      <c r="K168" s="147" t="s">
        <v>146</v>
      </c>
      <c r="L168" s="34"/>
      <c r="M168" s="152" t="s">
        <v>1</v>
      </c>
      <c r="N168" s="153" t="s">
        <v>38</v>
      </c>
      <c r="O168" s="59"/>
      <c r="P168" s="154">
        <f>O168*H168</f>
        <v>0</v>
      </c>
      <c r="Q168" s="154">
        <v>1.8907700000000001</v>
      </c>
      <c r="R168" s="154">
        <f>Q168*H168</f>
        <v>86.446004400000007</v>
      </c>
      <c r="S168" s="154">
        <v>0</v>
      </c>
      <c r="T168" s="155">
        <f>S168*H168</f>
        <v>0</v>
      </c>
      <c r="U168" s="33"/>
      <c r="V168" s="33"/>
      <c r="W168" s="33"/>
      <c r="X168" s="33"/>
      <c r="Y168" s="33"/>
      <c r="Z168" s="33"/>
      <c r="AA168" s="33"/>
      <c r="AB168" s="33"/>
      <c r="AC168" s="33"/>
      <c r="AD168" s="33"/>
      <c r="AE168" s="33"/>
      <c r="AR168" s="156" t="s">
        <v>147</v>
      </c>
      <c r="AT168" s="156" t="s">
        <v>142</v>
      </c>
      <c r="AU168" s="156" t="s">
        <v>83</v>
      </c>
      <c r="AY168" s="18" t="s">
        <v>140</v>
      </c>
      <c r="BE168" s="157">
        <f>IF(N168="základní",J168,0)</f>
        <v>0</v>
      </c>
      <c r="BF168" s="157">
        <f>IF(N168="snížená",J168,0)</f>
        <v>0</v>
      </c>
      <c r="BG168" s="157">
        <f>IF(N168="zákl. přenesená",J168,0)</f>
        <v>0</v>
      </c>
      <c r="BH168" s="157">
        <f>IF(N168="sníž. přenesená",J168,0)</f>
        <v>0</v>
      </c>
      <c r="BI168" s="157">
        <f>IF(N168="nulová",J168,0)</f>
        <v>0</v>
      </c>
      <c r="BJ168" s="18" t="s">
        <v>81</v>
      </c>
      <c r="BK168" s="157">
        <f>ROUND(I168*H168,2)</f>
        <v>0</v>
      </c>
      <c r="BL168" s="18" t="s">
        <v>147</v>
      </c>
      <c r="BM168" s="156" t="s">
        <v>1446</v>
      </c>
    </row>
    <row r="169" spans="1:65" s="2" customFormat="1" ht="19.5">
      <c r="A169" s="33"/>
      <c r="B169" s="34"/>
      <c r="C169" s="33"/>
      <c r="D169" s="158" t="s">
        <v>149</v>
      </c>
      <c r="E169" s="33"/>
      <c r="F169" s="159" t="s">
        <v>680</v>
      </c>
      <c r="G169" s="33"/>
      <c r="H169" s="33"/>
      <c r="I169" s="160"/>
      <c r="J169" s="33"/>
      <c r="K169" s="33"/>
      <c r="L169" s="34"/>
      <c r="M169" s="161"/>
      <c r="N169" s="162"/>
      <c r="O169" s="59"/>
      <c r="P169" s="59"/>
      <c r="Q169" s="59"/>
      <c r="R169" s="59"/>
      <c r="S169" s="59"/>
      <c r="T169" s="60"/>
      <c r="U169" s="33"/>
      <c r="V169" s="33"/>
      <c r="W169" s="33"/>
      <c r="X169" s="33"/>
      <c r="Y169" s="33"/>
      <c r="Z169" s="33"/>
      <c r="AA169" s="33"/>
      <c r="AB169" s="33"/>
      <c r="AC169" s="33"/>
      <c r="AD169" s="33"/>
      <c r="AE169" s="33"/>
      <c r="AT169" s="18" t="s">
        <v>149</v>
      </c>
      <c r="AU169" s="18" t="s">
        <v>83</v>
      </c>
    </row>
    <row r="170" spans="1:65" s="2" customFormat="1" ht="11.25">
      <c r="A170" s="33"/>
      <c r="B170" s="34"/>
      <c r="C170" s="33"/>
      <c r="D170" s="163" t="s">
        <v>151</v>
      </c>
      <c r="E170" s="33"/>
      <c r="F170" s="164" t="s">
        <v>681</v>
      </c>
      <c r="G170" s="33"/>
      <c r="H170" s="33"/>
      <c r="I170" s="160"/>
      <c r="J170" s="33"/>
      <c r="K170" s="33"/>
      <c r="L170" s="34"/>
      <c r="M170" s="161"/>
      <c r="N170" s="162"/>
      <c r="O170" s="59"/>
      <c r="P170" s="59"/>
      <c r="Q170" s="59"/>
      <c r="R170" s="59"/>
      <c r="S170" s="59"/>
      <c r="T170" s="60"/>
      <c r="U170" s="33"/>
      <c r="V170" s="33"/>
      <c r="W170" s="33"/>
      <c r="X170" s="33"/>
      <c r="Y170" s="33"/>
      <c r="Z170" s="33"/>
      <c r="AA170" s="33"/>
      <c r="AB170" s="33"/>
      <c r="AC170" s="33"/>
      <c r="AD170" s="33"/>
      <c r="AE170" s="33"/>
      <c r="AT170" s="18" t="s">
        <v>151</v>
      </c>
      <c r="AU170" s="18" t="s">
        <v>83</v>
      </c>
    </row>
    <row r="171" spans="1:65" s="2" customFormat="1" ht="39">
      <c r="A171" s="33"/>
      <c r="B171" s="34"/>
      <c r="C171" s="33"/>
      <c r="D171" s="158" t="s">
        <v>153</v>
      </c>
      <c r="E171" s="33"/>
      <c r="F171" s="165" t="s">
        <v>682</v>
      </c>
      <c r="G171" s="33"/>
      <c r="H171" s="33"/>
      <c r="I171" s="160"/>
      <c r="J171" s="33"/>
      <c r="K171" s="33"/>
      <c r="L171" s="34"/>
      <c r="M171" s="161"/>
      <c r="N171" s="162"/>
      <c r="O171" s="59"/>
      <c r="P171" s="59"/>
      <c r="Q171" s="59"/>
      <c r="R171" s="59"/>
      <c r="S171" s="59"/>
      <c r="T171" s="60"/>
      <c r="U171" s="33"/>
      <c r="V171" s="33"/>
      <c r="W171" s="33"/>
      <c r="X171" s="33"/>
      <c r="Y171" s="33"/>
      <c r="Z171" s="33"/>
      <c r="AA171" s="33"/>
      <c r="AB171" s="33"/>
      <c r="AC171" s="33"/>
      <c r="AD171" s="33"/>
      <c r="AE171" s="33"/>
      <c r="AT171" s="18" t="s">
        <v>153</v>
      </c>
      <c r="AU171" s="18" t="s">
        <v>83</v>
      </c>
    </row>
    <row r="172" spans="1:65" s="13" customFormat="1" ht="11.25">
      <c r="B172" s="166"/>
      <c r="D172" s="158" t="s">
        <v>155</v>
      </c>
      <c r="E172" s="167" t="s">
        <v>683</v>
      </c>
      <c r="F172" s="168" t="s">
        <v>1447</v>
      </c>
      <c r="H172" s="169">
        <v>6.72</v>
      </c>
      <c r="I172" s="170"/>
      <c r="L172" s="166"/>
      <c r="M172" s="171"/>
      <c r="N172" s="172"/>
      <c r="O172" s="172"/>
      <c r="P172" s="172"/>
      <c r="Q172" s="172"/>
      <c r="R172" s="172"/>
      <c r="S172" s="172"/>
      <c r="T172" s="173"/>
      <c r="AT172" s="167" t="s">
        <v>155</v>
      </c>
      <c r="AU172" s="167" t="s">
        <v>83</v>
      </c>
      <c r="AV172" s="13" t="s">
        <v>83</v>
      </c>
      <c r="AW172" s="13" t="s">
        <v>30</v>
      </c>
      <c r="AX172" s="13" t="s">
        <v>73</v>
      </c>
      <c r="AY172" s="167" t="s">
        <v>140</v>
      </c>
    </row>
    <row r="173" spans="1:65" s="13" customFormat="1" ht="11.25">
      <c r="B173" s="166"/>
      <c r="D173" s="158" t="s">
        <v>155</v>
      </c>
      <c r="E173" s="167" t="s">
        <v>685</v>
      </c>
      <c r="F173" s="168" t="s">
        <v>1448</v>
      </c>
      <c r="H173" s="169">
        <v>1.2</v>
      </c>
      <c r="I173" s="170"/>
      <c r="L173" s="166"/>
      <c r="M173" s="171"/>
      <c r="N173" s="172"/>
      <c r="O173" s="172"/>
      <c r="P173" s="172"/>
      <c r="Q173" s="172"/>
      <c r="R173" s="172"/>
      <c r="S173" s="172"/>
      <c r="T173" s="173"/>
      <c r="AT173" s="167" t="s">
        <v>155</v>
      </c>
      <c r="AU173" s="167" t="s">
        <v>83</v>
      </c>
      <c r="AV173" s="13" t="s">
        <v>83</v>
      </c>
      <c r="AW173" s="13" t="s">
        <v>30</v>
      </c>
      <c r="AX173" s="13" t="s">
        <v>73</v>
      </c>
      <c r="AY173" s="167" t="s">
        <v>140</v>
      </c>
    </row>
    <row r="174" spans="1:65" s="13" customFormat="1" ht="11.25">
      <c r="B174" s="166"/>
      <c r="D174" s="158" t="s">
        <v>155</v>
      </c>
      <c r="E174" s="167" t="s">
        <v>687</v>
      </c>
      <c r="F174" s="168" t="s">
        <v>1449</v>
      </c>
      <c r="H174" s="169">
        <v>35.200000000000003</v>
      </c>
      <c r="I174" s="170"/>
      <c r="L174" s="166"/>
      <c r="M174" s="171"/>
      <c r="N174" s="172"/>
      <c r="O174" s="172"/>
      <c r="P174" s="172"/>
      <c r="Q174" s="172"/>
      <c r="R174" s="172"/>
      <c r="S174" s="172"/>
      <c r="T174" s="173"/>
      <c r="AT174" s="167" t="s">
        <v>155</v>
      </c>
      <c r="AU174" s="167" t="s">
        <v>83</v>
      </c>
      <c r="AV174" s="13" t="s">
        <v>83</v>
      </c>
      <c r="AW174" s="13" t="s">
        <v>30</v>
      </c>
      <c r="AX174" s="13" t="s">
        <v>73</v>
      </c>
      <c r="AY174" s="167" t="s">
        <v>140</v>
      </c>
    </row>
    <row r="175" spans="1:65" s="13" customFormat="1" ht="11.25">
      <c r="B175" s="166"/>
      <c r="D175" s="158" t="s">
        <v>155</v>
      </c>
      <c r="E175" s="167" t="s">
        <v>689</v>
      </c>
      <c r="F175" s="168" t="s">
        <v>1450</v>
      </c>
      <c r="H175" s="169">
        <v>2.6</v>
      </c>
      <c r="I175" s="170"/>
      <c r="L175" s="166"/>
      <c r="M175" s="171"/>
      <c r="N175" s="172"/>
      <c r="O175" s="172"/>
      <c r="P175" s="172"/>
      <c r="Q175" s="172"/>
      <c r="R175" s="172"/>
      <c r="S175" s="172"/>
      <c r="T175" s="173"/>
      <c r="AT175" s="167" t="s">
        <v>155</v>
      </c>
      <c r="AU175" s="167" t="s">
        <v>83</v>
      </c>
      <c r="AV175" s="13" t="s">
        <v>83</v>
      </c>
      <c r="AW175" s="13" t="s">
        <v>30</v>
      </c>
      <c r="AX175" s="13" t="s">
        <v>73</v>
      </c>
      <c r="AY175" s="167" t="s">
        <v>140</v>
      </c>
    </row>
    <row r="176" spans="1:65" s="14" customFormat="1" ht="11.25">
      <c r="B176" s="174"/>
      <c r="D176" s="158" t="s">
        <v>155</v>
      </c>
      <c r="E176" s="175" t="s">
        <v>1</v>
      </c>
      <c r="F176" s="176" t="s">
        <v>157</v>
      </c>
      <c r="H176" s="177">
        <v>45.72</v>
      </c>
      <c r="I176" s="178"/>
      <c r="L176" s="174"/>
      <c r="M176" s="179"/>
      <c r="N176" s="180"/>
      <c r="O176" s="180"/>
      <c r="P176" s="180"/>
      <c r="Q176" s="180"/>
      <c r="R176" s="180"/>
      <c r="S176" s="180"/>
      <c r="T176" s="181"/>
      <c r="AT176" s="175" t="s">
        <v>155</v>
      </c>
      <c r="AU176" s="175" t="s">
        <v>83</v>
      </c>
      <c r="AV176" s="14" t="s">
        <v>147</v>
      </c>
      <c r="AW176" s="14" t="s">
        <v>30</v>
      </c>
      <c r="AX176" s="14" t="s">
        <v>81</v>
      </c>
      <c r="AY176" s="175" t="s">
        <v>140</v>
      </c>
    </row>
    <row r="177" spans="1:65" s="12" customFormat="1" ht="22.9" customHeight="1">
      <c r="B177" s="131"/>
      <c r="D177" s="132" t="s">
        <v>72</v>
      </c>
      <c r="E177" s="142" t="s">
        <v>199</v>
      </c>
      <c r="F177" s="142" t="s">
        <v>389</v>
      </c>
      <c r="I177" s="134"/>
      <c r="J177" s="143">
        <f>BK177</f>
        <v>0</v>
      </c>
      <c r="L177" s="131"/>
      <c r="M177" s="136"/>
      <c r="N177" s="137"/>
      <c r="O177" s="137"/>
      <c r="P177" s="138">
        <f>SUM(P178:P225)</f>
        <v>0</v>
      </c>
      <c r="Q177" s="137"/>
      <c r="R177" s="138">
        <f>SUM(R178:R225)</f>
        <v>2.91988</v>
      </c>
      <c r="S177" s="137"/>
      <c r="T177" s="139">
        <f>SUM(T178:T225)</f>
        <v>0</v>
      </c>
      <c r="AR177" s="132" t="s">
        <v>81</v>
      </c>
      <c r="AT177" s="140" t="s">
        <v>72</v>
      </c>
      <c r="AU177" s="140" t="s">
        <v>81</v>
      </c>
      <c r="AY177" s="132" t="s">
        <v>140</v>
      </c>
      <c r="BK177" s="141">
        <f>SUM(BK178:BK225)</f>
        <v>0</v>
      </c>
    </row>
    <row r="178" spans="1:65" s="2" customFormat="1" ht="24.2" customHeight="1">
      <c r="A178" s="33"/>
      <c r="B178" s="144"/>
      <c r="C178" s="145" t="s">
        <v>399</v>
      </c>
      <c r="D178" s="145" t="s">
        <v>142</v>
      </c>
      <c r="E178" s="146" t="s">
        <v>699</v>
      </c>
      <c r="F178" s="147" t="s">
        <v>700</v>
      </c>
      <c r="G178" s="148" t="s">
        <v>193</v>
      </c>
      <c r="H178" s="149">
        <v>220</v>
      </c>
      <c r="I178" s="150"/>
      <c r="J178" s="151">
        <f>ROUND(I178*H178,2)</f>
        <v>0</v>
      </c>
      <c r="K178" s="147" t="s">
        <v>146</v>
      </c>
      <c r="L178" s="34"/>
      <c r="M178" s="152" t="s">
        <v>1</v>
      </c>
      <c r="N178" s="153" t="s">
        <v>38</v>
      </c>
      <c r="O178" s="59"/>
      <c r="P178" s="154">
        <f>O178*H178</f>
        <v>0</v>
      </c>
      <c r="Q178" s="154">
        <v>0</v>
      </c>
      <c r="R178" s="154">
        <f>Q178*H178</f>
        <v>0</v>
      </c>
      <c r="S178" s="154">
        <v>0</v>
      </c>
      <c r="T178" s="155">
        <f>S178*H178</f>
        <v>0</v>
      </c>
      <c r="U178" s="33"/>
      <c r="V178" s="33"/>
      <c r="W178" s="33"/>
      <c r="X178" s="33"/>
      <c r="Y178" s="33"/>
      <c r="Z178" s="33"/>
      <c r="AA178" s="33"/>
      <c r="AB178" s="33"/>
      <c r="AC178" s="33"/>
      <c r="AD178" s="33"/>
      <c r="AE178" s="33"/>
      <c r="AR178" s="156" t="s">
        <v>147</v>
      </c>
      <c r="AT178" s="156" t="s">
        <v>142</v>
      </c>
      <c r="AU178" s="156" t="s">
        <v>83</v>
      </c>
      <c r="AY178" s="18" t="s">
        <v>140</v>
      </c>
      <c r="BE178" s="157">
        <f>IF(N178="základní",J178,0)</f>
        <v>0</v>
      </c>
      <c r="BF178" s="157">
        <f>IF(N178="snížená",J178,0)</f>
        <v>0</v>
      </c>
      <c r="BG178" s="157">
        <f>IF(N178="zákl. přenesená",J178,0)</f>
        <v>0</v>
      </c>
      <c r="BH178" s="157">
        <f>IF(N178="sníž. přenesená",J178,0)</f>
        <v>0</v>
      </c>
      <c r="BI178" s="157">
        <f>IF(N178="nulová",J178,0)</f>
        <v>0</v>
      </c>
      <c r="BJ178" s="18" t="s">
        <v>81</v>
      </c>
      <c r="BK178" s="157">
        <f>ROUND(I178*H178,2)</f>
        <v>0</v>
      </c>
      <c r="BL178" s="18" t="s">
        <v>147</v>
      </c>
      <c r="BM178" s="156" t="s">
        <v>1451</v>
      </c>
    </row>
    <row r="179" spans="1:65" s="2" customFormat="1" ht="19.5">
      <c r="A179" s="33"/>
      <c r="B179" s="34"/>
      <c r="C179" s="33"/>
      <c r="D179" s="158" t="s">
        <v>149</v>
      </c>
      <c r="E179" s="33"/>
      <c r="F179" s="159" t="s">
        <v>702</v>
      </c>
      <c r="G179" s="33"/>
      <c r="H179" s="33"/>
      <c r="I179" s="160"/>
      <c r="J179" s="33"/>
      <c r="K179" s="33"/>
      <c r="L179" s="34"/>
      <c r="M179" s="161"/>
      <c r="N179" s="162"/>
      <c r="O179" s="59"/>
      <c r="P179" s="59"/>
      <c r="Q179" s="59"/>
      <c r="R179" s="59"/>
      <c r="S179" s="59"/>
      <c r="T179" s="60"/>
      <c r="U179" s="33"/>
      <c r="V179" s="33"/>
      <c r="W179" s="33"/>
      <c r="X179" s="33"/>
      <c r="Y179" s="33"/>
      <c r="Z179" s="33"/>
      <c r="AA179" s="33"/>
      <c r="AB179" s="33"/>
      <c r="AC179" s="33"/>
      <c r="AD179" s="33"/>
      <c r="AE179" s="33"/>
      <c r="AT179" s="18" t="s">
        <v>149</v>
      </c>
      <c r="AU179" s="18" t="s">
        <v>83</v>
      </c>
    </row>
    <row r="180" spans="1:65" s="2" customFormat="1" ht="11.25">
      <c r="A180" s="33"/>
      <c r="B180" s="34"/>
      <c r="C180" s="33"/>
      <c r="D180" s="163" t="s">
        <v>151</v>
      </c>
      <c r="E180" s="33"/>
      <c r="F180" s="164" t="s">
        <v>703</v>
      </c>
      <c r="G180" s="33"/>
      <c r="H180" s="33"/>
      <c r="I180" s="160"/>
      <c r="J180" s="33"/>
      <c r="K180" s="33"/>
      <c r="L180" s="34"/>
      <c r="M180" s="161"/>
      <c r="N180" s="162"/>
      <c r="O180" s="59"/>
      <c r="P180" s="59"/>
      <c r="Q180" s="59"/>
      <c r="R180" s="59"/>
      <c r="S180" s="59"/>
      <c r="T180" s="60"/>
      <c r="U180" s="33"/>
      <c r="V180" s="33"/>
      <c r="W180" s="33"/>
      <c r="X180" s="33"/>
      <c r="Y180" s="33"/>
      <c r="Z180" s="33"/>
      <c r="AA180" s="33"/>
      <c r="AB180" s="33"/>
      <c r="AC180" s="33"/>
      <c r="AD180" s="33"/>
      <c r="AE180" s="33"/>
      <c r="AT180" s="18" t="s">
        <v>151</v>
      </c>
      <c r="AU180" s="18" t="s">
        <v>83</v>
      </c>
    </row>
    <row r="181" spans="1:65" s="13" customFormat="1" ht="11.25">
      <c r="B181" s="166"/>
      <c r="D181" s="158" t="s">
        <v>155</v>
      </c>
      <c r="E181" s="167" t="s">
        <v>1</v>
      </c>
      <c r="F181" s="168" t="s">
        <v>1452</v>
      </c>
      <c r="H181" s="169">
        <v>220</v>
      </c>
      <c r="I181" s="170"/>
      <c r="L181" s="166"/>
      <c r="M181" s="171"/>
      <c r="N181" s="172"/>
      <c r="O181" s="172"/>
      <c r="P181" s="172"/>
      <c r="Q181" s="172"/>
      <c r="R181" s="172"/>
      <c r="S181" s="172"/>
      <c r="T181" s="173"/>
      <c r="AT181" s="167" t="s">
        <v>155</v>
      </c>
      <c r="AU181" s="167" t="s">
        <v>83</v>
      </c>
      <c r="AV181" s="13" t="s">
        <v>83</v>
      </c>
      <c r="AW181" s="13" t="s">
        <v>30</v>
      </c>
      <c r="AX181" s="13" t="s">
        <v>81</v>
      </c>
      <c r="AY181" s="167" t="s">
        <v>140</v>
      </c>
    </row>
    <row r="182" spans="1:65" s="2" customFormat="1" ht="24.2" customHeight="1">
      <c r="A182" s="33"/>
      <c r="B182" s="144"/>
      <c r="C182" s="182" t="s">
        <v>810</v>
      </c>
      <c r="D182" s="182" t="s">
        <v>231</v>
      </c>
      <c r="E182" s="183" t="s">
        <v>705</v>
      </c>
      <c r="F182" s="184" t="s">
        <v>706</v>
      </c>
      <c r="G182" s="185" t="s">
        <v>193</v>
      </c>
      <c r="H182" s="186">
        <v>220</v>
      </c>
      <c r="I182" s="187"/>
      <c r="J182" s="188">
        <f>ROUND(I182*H182,2)</f>
        <v>0</v>
      </c>
      <c r="K182" s="184" t="s">
        <v>146</v>
      </c>
      <c r="L182" s="189"/>
      <c r="M182" s="190" t="s">
        <v>1</v>
      </c>
      <c r="N182" s="191" t="s">
        <v>38</v>
      </c>
      <c r="O182" s="59"/>
      <c r="P182" s="154">
        <f>O182*H182</f>
        <v>0</v>
      </c>
      <c r="Q182" s="154">
        <v>2.2000000000000001E-3</v>
      </c>
      <c r="R182" s="154">
        <f>Q182*H182</f>
        <v>0.48400000000000004</v>
      </c>
      <c r="S182" s="154">
        <v>0</v>
      </c>
      <c r="T182" s="155">
        <f>S182*H182</f>
        <v>0</v>
      </c>
      <c r="U182" s="33"/>
      <c r="V182" s="33"/>
      <c r="W182" s="33"/>
      <c r="X182" s="33"/>
      <c r="Y182" s="33"/>
      <c r="Z182" s="33"/>
      <c r="AA182" s="33"/>
      <c r="AB182" s="33"/>
      <c r="AC182" s="33"/>
      <c r="AD182" s="33"/>
      <c r="AE182" s="33"/>
      <c r="AR182" s="156" t="s">
        <v>199</v>
      </c>
      <c r="AT182" s="156" t="s">
        <v>231</v>
      </c>
      <c r="AU182" s="156" t="s">
        <v>83</v>
      </c>
      <c r="AY182" s="18" t="s">
        <v>140</v>
      </c>
      <c r="BE182" s="157">
        <f>IF(N182="základní",J182,0)</f>
        <v>0</v>
      </c>
      <c r="BF182" s="157">
        <f>IF(N182="snížená",J182,0)</f>
        <v>0</v>
      </c>
      <c r="BG182" s="157">
        <f>IF(N182="zákl. přenesená",J182,0)</f>
        <v>0</v>
      </c>
      <c r="BH182" s="157">
        <f>IF(N182="sníž. přenesená",J182,0)</f>
        <v>0</v>
      </c>
      <c r="BI182" s="157">
        <f>IF(N182="nulová",J182,0)</f>
        <v>0</v>
      </c>
      <c r="BJ182" s="18" t="s">
        <v>81</v>
      </c>
      <c r="BK182" s="157">
        <f>ROUND(I182*H182,2)</f>
        <v>0</v>
      </c>
      <c r="BL182" s="18" t="s">
        <v>147</v>
      </c>
      <c r="BM182" s="156" t="s">
        <v>1453</v>
      </c>
    </row>
    <row r="183" spans="1:65" s="2" customFormat="1" ht="19.5">
      <c r="A183" s="33"/>
      <c r="B183" s="34"/>
      <c r="C183" s="33"/>
      <c r="D183" s="158" t="s">
        <v>149</v>
      </c>
      <c r="E183" s="33"/>
      <c r="F183" s="159" t="s">
        <v>706</v>
      </c>
      <c r="G183" s="33"/>
      <c r="H183" s="33"/>
      <c r="I183" s="160"/>
      <c r="J183" s="33"/>
      <c r="K183" s="33"/>
      <c r="L183" s="34"/>
      <c r="M183" s="161"/>
      <c r="N183" s="162"/>
      <c r="O183" s="59"/>
      <c r="P183" s="59"/>
      <c r="Q183" s="59"/>
      <c r="R183" s="59"/>
      <c r="S183" s="59"/>
      <c r="T183" s="60"/>
      <c r="U183" s="33"/>
      <c r="V183" s="33"/>
      <c r="W183" s="33"/>
      <c r="X183" s="33"/>
      <c r="Y183" s="33"/>
      <c r="Z183" s="33"/>
      <c r="AA183" s="33"/>
      <c r="AB183" s="33"/>
      <c r="AC183" s="33"/>
      <c r="AD183" s="33"/>
      <c r="AE183" s="33"/>
      <c r="AT183" s="18" t="s">
        <v>149</v>
      </c>
      <c r="AU183" s="18" t="s">
        <v>83</v>
      </c>
    </row>
    <row r="184" spans="1:65" s="13" customFormat="1" ht="11.25">
      <c r="B184" s="166"/>
      <c r="D184" s="158" t="s">
        <v>155</v>
      </c>
      <c r="E184" s="167" t="s">
        <v>1</v>
      </c>
      <c r="F184" s="168" t="s">
        <v>1452</v>
      </c>
      <c r="H184" s="169">
        <v>220</v>
      </c>
      <c r="I184" s="170"/>
      <c r="L184" s="166"/>
      <c r="M184" s="171"/>
      <c r="N184" s="172"/>
      <c r="O184" s="172"/>
      <c r="P184" s="172"/>
      <c r="Q184" s="172"/>
      <c r="R184" s="172"/>
      <c r="S184" s="172"/>
      <c r="T184" s="173"/>
      <c r="AT184" s="167" t="s">
        <v>155</v>
      </c>
      <c r="AU184" s="167" t="s">
        <v>83</v>
      </c>
      <c r="AV184" s="13" t="s">
        <v>83</v>
      </c>
      <c r="AW184" s="13" t="s">
        <v>30</v>
      </c>
      <c r="AX184" s="13" t="s">
        <v>81</v>
      </c>
      <c r="AY184" s="167" t="s">
        <v>140</v>
      </c>
    </row>
    <row r="185" spans="1:65" s="2" customFormat="1" ht="33" customHeight="1">
      <c r="A185" s="33"/>
      <c r="B185" s="144"/>
      <c r="C185" s="145" t="s">
        <v>223</v>
      </c>
      <c r="D185" s="145" t="s">
        <v>142</v>
      </c>
      <c r="E185" s="146" t="s">
        <v>709</v>
      </c>
      <c r="F185" s="147" t="s">
        <v>710</v>
      </c>
      <c r="G185" s="148" t="s">
        <v>193</v>
      </c>
      <c r="H185" s="149">
        <v>42</v>
      </c>
      <c r="I185" s="150"/>
      <c r="J185" s="151">
        <f>ROUND(I185*H185,2)</f>
        <v>0</v>
      </c>
      <c r="K185" s="147" t="s">
        <v>146</v>
      </c>
      <c r="L185" s="34"/>
      <c r="M185" s="152" t="s">
        <v>1</v>
      </c>
      <c r="N185" s="153" t="s">
        <v>38</v>
      </c>
      <c r="O185" s="59"/>
      <c r="P185" s="154">
        <f>O185*H185</f>
        <v>0</v>
      </c>
      <c r="Q185" s="154">
        <v>1.0000000000000001E-5</v>
      </c>
      <c r="R185" s="154">
        <f>Q185*H185</f>
        <v>4.2000000000000002E-4</v>
      </c>
      <c r="S185" s="154">
        <v>0</v>
      </c>
      <c r="T185" s="155">
        <f>S185*H185</f>
        <v>0</v>
      </c>
      <c r="U185" s="33"/>
      <c r="V185" s="33"/>
      <c r="W185" s="33"/>
      <c r="X185" s="33"/>
      <c r="Y185" s="33"/>
      <c r="Z185" s="33"/>
      <c r="AA185" s="33"/>
      <c r="AB185" s="33"/>
      <c r="AC185" s="33"/>
      <c r="AD185" s="33"/>
      <c r="AE185" s="33"/>
      <c r="AR185" s="156" t="s">
        <v>147</v>
      </c>
      <c r="AT185" s="156" t="s">
        <v>142</v>
      </c>
      <c r="AU185" s="156" t="s">
        <v>83</v>
      </c>
      <c r="AY185" s="18" t="s">
        <v>140</v>
      </c>
      <c r="BE185" s="157">
        <f>IF(N185="základní",J185,0)</f>
        <v>0</v>
      </c>
      <c r="BF185" s="157">
        <f>IF(N185="snížená",J185,0)</f>
        <v>0</v>
      </c>
      <c r="BG185" s="157">
        <f>IF(N185="zákl. přenesená",J185,0)</f>
        <v>0</v>
      </c>
      <c r="BH185" s="157">
        <f>IF(N185="sníž. přenesená",J185,0)</f>
        <v>0</v>
      </c>
      <c r="BI185" s="157">
        <f>IF(N185="nulová",J185,0)</f>
        <v>0</v>
      </c>
      <c r="BJ185" s="18" t="s">
        <v>81</v>
      </c>
      <c r="BK185" s="157">
        <f>ROUND(I185*H185,2)</f>
        <v>0</v>
      </c>
      <c r="BL185" s="18" t="s">
        <v>147</v>
      </c>
      <c r="BM185" s="156" t="s">
        <v>1454</v>
      </c>
    </row>
    <row r="186" spans="1:65" s="2" customFormat="1" ht="29.25">
      <c r="A186" s="33"/>
      <c r="B186" s="34"/>
      <c r="C186" s="33"/>
      <c r="D186" s="158" t="s">
        <v>149</v>
      </c>
      <c r="E186" s="33"/>
      <c r="F186" s="159" t="s">
        <v>712</v>
      </c>
      <c r="G186" s="33"/>
      <c r="H186" s="33"/>
      <c r="I186" s="160"/>
      <c r="J186" s="33"/>
      <c r="K186" s="33"/>
      <c r="L186" s="34"/>
      <c r="M186" s="161"/>
      <c r="N186" s="162"/>
      <c r="O186" s="59"/>
      <c r="P186" s="59"/>
      <c r="Q186" s="59"/>
      <c r="R186" s="59"/>
      <c r="S186" s="59"/>
      <c r="T186" s="60"/>
      <c r="U186" s="33"/>
      <c r="V186" s="33"/>
      <c r="W186" s="33"/>
      <c r="X186" s="33"/>
      <c r="Y186" s="33"/>
      <c r="Z186" s="33"/>
      <c r="AA186" s="33"/>
      <c r="AB186" s="33"/>
      <c r="AC186" s="33"/>
      <c r="AD186" s="33"/>
      <c r="AE186" s="33"/>
      <c r="AT186" s="18" t="s">
        <v>149</v>
      </c>
      <c r="AU186" s="18" t="s">
        <v>83</v>
      </c>
    </row>
    <row r="187" spans="1:65" s="2" customFormat="1" ht="11.25">
      <c r="A187" s="33"/>
      <c r="B187" s="34"/>
      <c r="C187" s="33"/>
      <c r="D187" s="163" t="s">
        <v>151</v>
      </c>
      <c r="E187" s="33"/>
      <c r="F187" s="164" t="s">
        <v>713</v>
      </c>
      <c r="G187" s="33"/>
      <c r="H187" s="33"/>
      <c r="I187" s="160"/>
      <c r="J187" s="33"/>
      <c r="K187" s="33"/>
      <c r="L187" s="34"/>
      <c r="M187" s="161"/>
      <c r="N187" s="162"/>
      <c r="O187" s="59"/>
      <c r="P187" s="59"/>
      <c r="Q187" s="59"/>
      <c r="R187" s="59"/>
      <c r="S187" s="59"/>
      <c r="T187" s="60"/>
      <c r="U187" s="33"/>
      <c r="V187" s="33"/>
      <c r="W187" s="33"/>
      <c r="X187" s="33"/>
      <c r="Y187" s="33"/>
      <c r="Z187" s="33"/>
      <c r="AA187" s="33"/>
      <c r="AB187" s="33"/>
      <c r="AC187" s="33"/>
      <c r="AD187" s="33"/>
      <c r="AE187" s="33"/>
      <c r="AT187" s="18" t="s">
        <v>151</v>
      </c>
      <c r="AU187" s="18" t="s">
        <v>83</v>
      </c>
    </row>
    <row r="188" spans="1:65" s="13" customFormat="1" ht="11.25">
      <c r="B188" s="166"/>
      <c r="D188" s="158" t="s">
        <v>155</v>
      </c>
      <c r="E188" s="167" t="s">
        <v>1</v>
      </c>
      <c r="F188" s="168" t="s">
        <v>516</v>
      </c>
      <c r="H188" s="169">
        <v>42</v>
      </c>
      <c r="I188" s="170"/>
      <c r="L188" s="166"/>
      <c r="M188" s="171"/>
      <c r="N188" s="172"/>
      <c r="O188" s="172"/>
      <c r="P188" s="172"/>
      <c r="Q188" s="172"/>
      <c r="R188" s="172"/>
      <c r="S188" s="172"/>
      <c r="T188" s="173"/>
      <c r="AT188" s="167" t="s">
        <v>155</v>
      </c>
      <c r="AU188" s="167" t="s">
        <v>83</v>
      </c>
      <c r="AV188" s="13" t="s">
        <v>83</v>
      </c>
      <c r="AW188" s="13" t="s">
        <v>30</v>
      </c>
      <c r="AX188" s="13" t="s">
        <v>81</v>
      </c>
      <c r="AY188" s="167" t="s">
        <v>140</v>
      </c>
    </row>
    <row r="189" spans="1:65" s="2" customFormat="1" ht="24.2" customHeight="1">
      <c r="A189" s="33"/>
      <c r="B189" s="144"/>
      <c r="C189" s="145" t="s">
        <v>676</v>
      </c>
      <c r="D189" s="145" t="s">
        <v>142</v>
      </c>
      <c r="E189" s="146" t="s">
        <v>714</v>
      </c>
      <c r="F189" s="147" t="s">
        <v>715</v>
      </c>
      <c r="G189" s="148" t="s">
        <v>193</v>
      </c>
      <c r="H189" s="149">
        <v>42</v>
      </c>
      <c r="I189" s="150"/>
      <c r="J189" s="151">
        <f>ROUND(I189*H189,2)</f>
        <v>0</v>
      </c>
      <c r="K189" s="147" t="s">
        <v>146</v>
      </c>
      <c r="L189" s="34"/>
      <c r="M189" s="152" t="s">
        <v>1</v>
      </c>
      <c r="N189" s="153" t="s">
        <v>38</v>
      </c>
      <c r="O189" s="59"/>
      <c r="P189" s="154">
        <f>O189*H189</f>
        <v>0</v>
      </c>
      <c r="Q189" s="154">
        <v>3.9300000000000003E-3</v>
      </c>
      <c r="R189" s="154">
        <f>Q189*H189</f>
        <v>0.16506000000000001</v>
      </c>
      <c r="S189" s="154">
        <v>0</v>
      </c>
      <c r="T189" s="155">
        <f>S189*H189</f>
        <v>0</v>
      </c>
      <c r="U189" s="33"/>
      <c r="V189" s="33"/>
      <c r="W189" s="33"/>
      <c r="X189" s="33"/>
      <c r="Y189" s="33"/>
      <c r="Z189" s="33"/>
      <c r="AA189" s="33"/>
      <c r="AB189" s="33"/>
      <c r="AC189" s="33"/>
      <c r="AD189" s="33"/>
      <c r="AE189" s="33"/>
      <c r="AR189" s="156" t="s">
        <v>147</v>
      </c>
      <c r="AT189" s="156" t="s">
        <v>142</v>
      </c>
      <c r="AU189" s="156" t="s">
        <v>83</v>
      </c>
      <c r="AY189" s="18" t="s">
        <v>140</v>
      </c>
      <c r="BE189" s="157">
        <f>IF(N189="základní",J189,0)</f>
        <v>0</v>
      </c>
      <c r="BF189" s="157">
        <f>IF(N189="snížená",J189,0)</f>
        <v>0</v>
      </c>
      <c r="BG189" s="157">
        <f>IF(N189="zákl. přenesená",J189,0)</f>
        <v>0</v>
      </c>
      <c r="BH189" s="157">
        <f>IF(N189="sníž. přenesená",J189,0)</f>
        <v>0</v>
      </c>
      <c r="BI189" s="157">
        <f>IF(N189="nulová",J189,0)</f>
        <v>0</v>
      </c>
      <c r="BJ189" s="18" t="s">
        <v>81</v>
      </c>
      <c r="BK189" s="157">
        <f>ROUND(I189*H189,2)</f>
        <v>0</v>
      </c>
      <c r="BL189" s="18" t="s">
        <v>147</v>
      </c>
      <c r="BM189" s="156" t="s">
        <v>1455</v>
      </c>
    </row>
    <row r="190" spans="1:65" s="2" customFormat="1" ht="29.25">
      <c r="A190" s="33"/>
      <c r="B190" s="34"/>
      <c r="C190" s="33"/>
      <c r="D190" s="158" t="s">
        <v>149</v>
      </c>
      <c r="E190" s="33"/>
      <c r="F190" s="159" t="s">
        <v>717</v>
      </c>
      <c r="G190" s="33"/>
      <c r="H190" s="33"/>
      <c r="I190" s="160"/>
      <c r="J190" s="33"/>
      <c r="K190" s="33"/>
      <c r="L190" s="34"/>
      <c r="M190" s="161"/>
      <c r="N190" s="162"/>
      <c r="O190" s="59"/>
      <c r="P190" s="59"/>
      <c r="Q190" s="59"/>
      <c r="R190" s="59"/>
      <c r="S190" s="59"/>
      <c r="T190" s="60"/>
      <c r="U190" s="33"/>
      <c r="V190" s="33"/>
      <c r="W190" s="33"/>
      <c r="X190" s="33"/>
      <c r="Y190" s="33"/>
      <c r="Z190" s="33"/>
      <c r="AA190" s="33"/>
      <c r="AB190" s="33"/>
      <c r="AC190" s="33"/>
      <c r="AD190" s="33"/>
      <c r="AE190" s="33"/>
      <c r="AT190" s="18" t="s">
        <v>149</v>
      </c>
      <c r="AU190" s="18" t="s">
        <v>83</v>
      </c>
    </row>
    <row r="191" spans="1:65" s="2" customFormat="1" ht="11.25">
      <c r="A191" s="33"/>
      <c r="B191" s="34"/>
      <c r="C191" s="33"/>
      <c r="D191" s="163" t="s">
        <v>151</v>
      </c>
      <c r="E191" s="33"/>
      <c r="F191" s="164" t="s">
        <v>718</v>
      </c>
      <c r="G191" s="33"/>
      <c r="H191" s="33"/>
      <c r="I191" s="160"/>
      <c r="J191" s="33"/>
      <c r="K191" s="33"/>
      <c r="L191" s="34"/>
      <c r="M191" s="161"/>
      <c r="N191" s="162"/>
      <c r="O191" s="59"/>
      <c r="P191" s="59"/>
      <c r="Q191" s="59"/>
      <c r="R191" s="59"/>
      <c r="S191" s="59"/>
      <c r="T191" s="60"/>
      <c r="U191" s="33"/>
      <c r="V191" s="33"/>
      <c r="W191" s="33"/>
      <c r="X191" s="33"/>
      <c r="Y191" s="33"/>
      <c r="Z191" s="33"/>
      <c r="AA191" s="33"/>
      <c r="AB191" s="33"/>
      <c r="AC191" s="33"/>
      <c r="AD191" s="33"/>
      <c r="AE191" s="33"/>
      <c r="AT191" s="18" t="s">
        <v>151</v>
      </c>
      <c r="AU191" s="18" t="s">
        <v>83</v>
      </c>
    </row>
    <row r="192" spans="1:65" s="13" customFormat="1" ht="11.25">
      <c r="B192" s="166"/>
      <c r="D192" s="158" t="s">
        <v>155</v>
      </c>
      <c r="E192" s="167" t="s">
        <v>1</v>
      </c>
      <c r="F192" s="168" t="s">
        <v>516</v>
      </c>
      <c r="H192" s="169">
        <v>42</v>
      </c>
      <c r="I192" s="170"/>
      <c r="L192" s="166"/>
      <c r="M192" s="171"/>
      <c r="N192" s="172"/>
      <c r="O192" s="172"/>
      <c r="P192" s="172"/>
      <c r="Q192" s="172"/>
      <c r="R192" s="172"/>
      <c r="S192" s="172"/>
      <c r="T192" s="173"/>
      <c r="AT192" s="167" t="s">
        <v>155</v>
      </c>
      <c r="AU192" s="167" t="s">
        <v>83</v>
      </c>
      <c r="AV192" s="13" t="s">
        <v>83</v>
      </c>
      <c r="AW192" s="13" t="s">
        <v>30</v>
      </c>
      <c r="AX192" s="13" t="s">
        <v>81</v>
      </c>
      <c r="AY192" s="167" t="s">
        <v>140</v>
      </c>
    </row>
    <row r="193" spans="1:65" s="2" customFormat="1" ht="24.2" customHeight="1">
      <c r="A193" s="33"/>
      <c r="B193" s="144"/>
      <c r="C193" s="145" t="s">
        <v>754</v>
      </c>
      <c r="D193" s="145" t="s">
        <v>142</v>
      </c>
      <c r="E193" s="146" t="s">
        <v>719</v>
      </c>
      <c r="F193" s="147" t="s">
        <v>720</v>
      </c>
      <c r="G193" s="148" t="s">
        <v>393</v>
      </c>
      <c r="H193" s="149">
        <v>12</v>
      </c>
      <c r="I193" s="150"/>
      <c r="J193" s="151">
        <f>ROUND(I193*H193,2)</f>
        <v>0</v>
      </c>
      <c r="K193" s="147" t="s">
        <v>146</v>
      </c>
      <c r="L193" s="34"/>
      <c r="M193" s="152" t="s">
        <v>1</v>
      </c>
      <c r="N193" s="153" t="s">
        <v>38</v>
      </c>
      <c r="O193" s="59"/>
      <c r="P193" s="154">
        <f>O193*H193</f>
        <v>0</v>
      </c>
      <c r="Q193" s="154">
        <v>0</v>
      </c>
      <c r="R193" s="154">
        <f>Q193*H193</f>
        <v>0</v>
      </c>
      <c r="S193" s="154">
        <v>0</v>
      </c>
      <c r="T193" s="155">
        <f>S193*H193</f>
        <v>0</v>
      </c>
      <c r="U193" s="33"/>
      <c r="V193" s="33"/>
      <c r="W193" s="33"/>
      <c r="X193" s="33"/>
      <c r="Y193" s="33"/>
      <c r="Z193" s="33"/>
      <c r="AA193" s="33"/>
      <c r="AB193" s="33"/>
      <c r="AC193" s="33"/>
      <c r="AD193" s="33"/>
      <c r="AE193" s="33"/>
      <c r="AR193" s="156" t="s">
        <v>147</v>
      </c>
      <c r="AT193" s="156" t="s">
        <v>142</v>
      </c>
      <c r="AU193" s="156" t="s">
        <v>83</v>
      </c>
      <c r="AY193" s="18" t="s">
        <v>140</v>
      </c>
      <c r="BE193" s="157">
        <f>IF(N193="základní",J193,0)</f>
        <v>0</v>
      </c>
      <c r="BF193" s="157">
        <f>IF(N193="snížená",J193,0)</f>
        <v>0</v>
      </c>
      <c r="BG193" s="157">
        <f>IF(N193="zákl. přenesená",J193,0)</f>
        <v>0</v>
      </c>
      <c r="BH193" s="157">
        <f>IF(N193="sníž. přenesená",J193,0)</f>
        <v>0</v>
      </c>
      <c r="BI193" s="157">
        <f>IF(N193="nulová",J193,0)</f>
        <v>0</v>
      </c>
      <c r="BJ193" s="18" t="s">
        <v>81</v>
      </c>
      <c r="BK193" s="157">
        <f>ROUND(I193*H193,2)</f>
        <v>0</v>
      </c>
      <c r="BL193" s="18" t="s">
        <v>147</v>
      </c>
      <c r="BM193" s="156" t="s">
        <v>1456</v>
      </c>
    </row>
    <row r="194" spans="1:65" s="2" customFormat="1" ht="19.5">
      <c r="A194" s="33"/>
      <c r="B194" s="34"/>
      <c r="C194" s="33"/>
      <c r="D194" s="158" t="s">
        <v>149</v>
      </c>
      <c r="E194" s="33"/>
      <c r="F194" s="159" t="s">
        <v>722</v>
      </c>
      <c r="G194" s="33"/>
      <c r="H194" s="33"/>
      <c r="I194" s="160"/>
      <c r="J194" s="33"/>
      <c r="K194" s="33"/>
      <c r="L194" s="34"/>
      <c r="M194" s="161"/>
      <c r="N194" s="162"/>
      <c r="O194" s="59"/>
      <c r="P194" s="59"/>
      <c r="Q194" s="59"/>
      <c r="R194" s="59"/>
      <c r="S194" s="59"/>
      <c r="T194" s="60"/>
      <c r="U194" s="33"/>
      <c r="V194" s="33"/>
      <c r="W194" s="33"/>
      <c r="X194" s="33"/>
      <c r="Y194" s="33"/>
      <c r="Z194" s="33"/>
      <c r="AA194" s="33"/>
      <c r="AB194" s="33"/>
      <c r="AC194" s="33"/>
      <c r="AD194" s="33"/>
      <c r="AE194" s="33"/>
      <c r="AT194" s="18" t="s">
        <v>149</v>
      </c>
      <c r="AU194" s="18" t="s">
        <v>83</v>
      </c>
    </row>
    <row r="195" spans="1:65" s="2" customFormat="1" ht="11.25">
      <c r="A195" s="33"/>
      <c r="B195" s="34"/>
      <c r="C195" s="33"/>
      <c r="D195" s="163" t="s">
        <v>151</v>
      </c>
      <c r="E195" s="33"/>
      <c r="F195" s="164" t="s">
        <v>723</v>
      </c>
      <c r="G195" s="33"/>
      <c r="H195" s="33"/>
      <c r="I195" s="160"/>
      <c r="J195" s="33"/>
      <c r="K195" s="33"/>
      <c r="L195" s="34"/>
      <c r="M195" s="161"/>
      <c r="N195" s="162"/>
      <c r="O195" s="59"/>
      <c r="P195" s="59"/>
      <c r="Q195" s="59"/>
      <c r="R195" s="59"/>
      <c r="S195" s="59"/>
      <c r="T195" s="60"/>
      <c r="U195" s="33"/>
      <c r="V195" s="33"/>
      <c r="W195" s="33"/>
      <c r="X195" s="33"/>
      <c r="Y195" s="33"/>
      <c r="Z195" s="33"/>
      <c r="AA195" s="33"/>
      <c r="AB195" s="33"/>
      <c r="AC195" s="33"/>
      <c r="AD195" s="33"/>
      <c r="AE195" s="33"/>
      <c r="AT195" s="18" t="s">
        <v>151</v>
      </c>
      <c r="AU195" s="18" t="s">
        <v>83</v>
      </c>
    </row>
    <row r="196" spans="1:65" s="13" customFormat="1" ht="11.25">
      <c r="B196" s="166"/>
      <c r="D196" s="158" t="s">
        <v>155</v>
      </c>
      <c r="E196" s="167" t="s">
        <v>1</v>
      </c>
      <c r="F196" s="168" t="s">
        <v>676</v>
      </c>
      <c r="H196" s="169">
        <v>12</v>
      </c>
      <c r="I196" s="170"/>
      <c r="L196" s="166"/>
      <c r="M196" s="171"/>
      <c r="N196" s="172"/>
      <c r="O196" s="172"/>
      <c r="P196" s="172"/>
      <c r="Q196" s="172"/>
      <c r="R196" s="172"/>
      <c r="S196" s="172"/>
      <c r="T196" s="173"/>
      <c r="AT196" s="167" t="s">
        <v>155</v>
      </c>
      <c r="AU196" s="167" t="s">
        <v>83</v>
      </c>
      <c r="AV196" s="13" t="s">
        <v>83</v>
      </c>
      <c r="AW196" s="13" t="s">
        <v>30</v>
      </c>
      <c r="AX196" s="13" t="s">
        <v>81</v>
      </c>
      <c r="AY196" s="167" t="s">
        <v>140</v>
      </c>
    </row>
    <row r="197" spans="1:65" s="2" customFormat="1" ht="16.5" customHeight="1">
      <c r="A197" s="33"/>
      <c r="B197" s="144"/>
      <c r="C197" s="182" t="s">
        <v>708</v>
      </c>
      <c r="D197" s="182" t="s">
        <v>231</v>
      </c>
      <c r="E197" s="183" t="s">
        <v>724</v>
      </c>
      <c r="F197" s="184" t="s">
        <v>725</v>
      </c>
      <c r="G197" s="185" t="s">
        <v>393</v>
      </c>
      <c r="H197" s="186">
        <v>12</v>
      </c>
      <c r="I197" s="187"/>
      <c r="J197" s="188">
        <f>ROUND(I197*H197,2)</f>
        <v>0</v>
      </c>
      <c r="K197" s="184" t="s">
        <v>146</v>
      </c>
      <c r="L197" s="189"/>
      <c r="M197" s="190" t="s">
        <v>1</v>
      </c>
      <c r="N197" s="191" t="s">
        <v>38</v>
      </c>
      <c r="O197" s="59"/>
      <c r="P197" s="154">
        <f>O197*H197</f>
        <v>0</v>
      </c>
      <c r="Q197" s="154">
        <v>1E-3</v>
      </c>
      <c r="R197" s="154">
        <f>Q197*H197</f>
        <v>1.2E-2</v>
      </c>
      <c r="S197" s="154">
        <v>0</v>
      </c>
      <c r="T197" s="155">
        <f>S197*H197</f>
        <v>0</v>
      </c>
      <c r="U197" s="33"/>
      <c r="V197" s="33"/>
      <c r="W197" s="33"/>
      <c r="X197" s="33"/>
      <c r="Y197" s="33"/>
      <c r="Z197" s="33"/>
      <c r="AA197" s="33"/>
      <c r="AB197" s="33"/>
      <c r="AC197" s="33"/>
      <c r="AD197" s="33"/>
      <c r="AE197" s="33"/>
      <c r="AR197" s="156" t="s">
        <v>199</v>
      </c>
      <c r="AT197" s="156" t="s">
        <v>231</v>
      </c>
      <c r="AU197" s="156" t="s">
        <v>83</v>
      </c>
      <c r="AY197" s="18" t="s">
        <v>140</v>
      </c>
      <c r="BE197" s="157">
        <f>IF(N197="základní",J197,0)</f>
        <v>0</v>
      </c>
      <c r="BF197" s="157">
        <f>IF(N197="snížená",J197,0)</f>
        <v>0</v>
      </c>
      <c r="BG197" s="157">
        <f>IF(N197="zákl. přenesená",J197,0)</f>
        <v>0</v>
      </c>
      <c r="BH197" s="157">
        <f>IF(N197="sníž. přenesená",J197,0)</f>
        <v>0</v>
      </c>
      <c r="BI197" s="157">
        <f>IF(N197="nulová",J197,0)</f>
        <v>0</v>
      </c>
      <c r="BJ197" s="18" t="s">
        <v>81</v>
      </c>
      <c r="BK197" s="157">
        <f>ROUND(I197*H197,2)</f>
        <v>0</v>
      </c>
      <c r="BL197" s="18" t="s">
        <v>147</v>
      </c>
      <c r="BM197" s="156" t="s">
        <v>1457</v>
      </c>
    </row>
    <row r="198" spans="1:65" s="2" customFormat="1" ht="11.25">
      <c r="A198" s="33"/>
      <c r="B198" s="34"/>
      <c r="C198" s="33"/>
      <c r="D198" s="158" t="s">
        <v>149</v>
      </c>
      <c r="E198" s="33"/>
      <c r="F198" s="159" t="s">
        <v>725</v>
      </c>
      <c r="G198" s="33"/>
      <c r="H198" s="33"/>
      <c r="I198" s="160"/>
      <c r="J198" s="33"/>
      <c r="K198" s="33"/>
      <c r="L198" s="34"/>
      <c r="M198" s="161"/>
      <c r="N198" s="162"/>
      <c r="O198" s="59"/>
      <c r="P198" s="59"/>
      <c r="Q198" s="59"/>
      <c r="R198" s="59"/>
      <c r="S198" s="59"/>
      <c r="T198" s="60"/>
      <c r="U198" s="33"/>
      <c r="V198" s="33"/>
      <c r="W198" s="33"/>
      <c r="X198" s="33"/>
      <c r="Y198" s="33"/>
      <c r="Z198" s="33"/>
      <c r="AA198" s="33"/>
      <c r="AB198" s="33"/>
      <c r="AC198" s="33"/>
      <c r="AD198" s="33"/>
      <c r="AE198" s="33"/>
      <c r="AT198" s="18" t="s">
        <v>149</v>
      </c>
      <c r="AU198" s="18" t="s">
        <v>83</v>
      </c>
    </row>
    <row r="199" spans="1:65" s="13" customFormat="1" ht="11.25">
      <c r="B199" s="166"/>
      <c r="D199" s="158" t="s">
        <v>155</v>
      </c>
      <c r="E199" s="167" t="s">
        <v>1</v>
      </c>
      <c r="F199" s="168" t="s">
        <v>676</v>
      </c>
      <c r="H199" s="169">
        <v>12</v>
      </c>
      <c r="I199" s="170"/>
      <c r="L199" s="166"/>
      <c r="M199" s="171"/>
      <c r="N199" s="172"/>
      <c r="O199" s="172"/>
      <c r="P199" s="172"/>
      <c r="Q199" s="172"/>
      <c r="R199" s="172"/>
      <c r="S199" s="172"/>
      <c r="T199" s="173"/>
      <c r="AT199" s="167" t="s">
        <v>155</v>
      </c>
      <c r="AU199" s="167" t="s">
        <v>83</v>
      </c>
      <c r="AV199" s="13" t="s">
        <v>83</v>
      </c>
      <c r="AW199" s="13" t="s">
        <v>30</v>
      </c>
      <c r="AX199" s="13" t="s">
        <v>81</v>
      </c>
      <c r="AY199" s="167" t="s">
        <v>140</v>
      </c>
    </row>
    <row r="200" spans="1:65" s="2" customFormat="1" ht="24.2" customHeight="1">
      <c r="A200" s="33"/>
      <c r="B200" s="144"/>
      <c r="C200" s="145" t="s">
        <v>8</v>
      </c>
      <c r="D200" s="145" t="s">
        <v>142</v>
      </c>
      <c r="E200" s="146" t="s">
        <v>727</v>
      </c>
      <c r="F200" s="147" t="s">
        <v>728</v>
      </c>
      <c r="G200" s="148" t="s">
        <v>393</v>
      </c>
      <c r="H200" s="149">
        <v>6</v>
      </c>
      <c r="I200" s="150"/>
      <c r="J200" s="151">
        <f>ROUND(I200*H200,2)</f>
        <v>0</v>
      </c>
      <c r="K200" s="147" t="s">
        <v>238</v>
      </c>
      <c r="L200" s="34"/>
      <c r="M200" s="152" t="s">
        <v>1</v>
      </c>
      <c r="N200" s="153" t="s">
        <v>38</v>
      </c>
      <c r="O200" s="59"/>
      <c r="P200" s="154">
        <f>O200*H200</f>
        <v>0</v>
      </c>
      <c r="Q200" s="154">
        <v>0.34089999999999998</v>
      </c>
      <c r="R200" s="154">
        <f>Q200*H200</f>
        <v>2.0453999999999999</v>
      </c>
      <c r="S200" s="154">
        <v>0</v>
      </c>
      <c r="T200" s="155">
        <f>S200*H200</f>
        <v>0</v>
      </c>
      <c r="U200" s="33"/>
      <c r="V200" s="33"/>
      <c r="W200" s="33"/>
      <c r="X200" s="33"/>
      <c r="Y200" s="33"/>
      <c r="Z200" s="33"/>
      <c r="AA200" s="33"/>
      <c r="AB200" s="33"/>
      <c r="AC200" s="33"/>
      <c r="AD200" s="33"/>
      <c r="AE200" s="33"/>
      <c r="AR200" s="156" t="s">
        <v>147</v>
      </c>
      <c r="AT200" s="156" t="s">
        <v>142</v>
      </c>
      <c r="AU200" s="156" t="s">
        <v>83</v>
      </c>
      <c r="AY200" s="18" t="s">
        <v>140</v>
      </c>
      <c r="BE200" s="157">
        <f>IF(N200="základní",J200,0)</f>
        <v>0</v>
      </c>
      <c r="BF200" s="157">
        <f>IF(N200="snížená",J200,0)</f>
        <v>0</v>
      </c>
      <c r="BG200" s="157">
        <f>IF(N200="zákl. přenesená",J200,0)</f>
        <v>0</v>
      </c>
      <c r="BH200" s="157">
        <f>IF(N200="sníž. přenesená",J200,0)</f>
        <v>0</v>
      </c>
      <c r="BI200" s="157">
        <f>IF(N200="nulová",J200,0)</f>
        <v>0</v>
      </c>
      <c r="BJ200" s="18" t="s">
        <v>81</v>
      </c>
      <c r="BK200" s="157">
        <f>ROUND(I200*H200,2)</f>
        <v>0</v>
      </c>
      <c r="BL200" s="18" t="s">
        <v>147</v>
      </c>
      <c r="BM200" s="156" t="s">
        <v>1458</v>
      </c>
    </row>
    <row r="201" spans="1:65" s="2" customFormat="1" ht="19.5">
      <c r="A201" s="33"/>
      <c r="B201" s="34"/>
      <c r="C201" s="33"/>
      <c r="D201" s="158" t="s">
        <v>149</v>
      </c>
      <c r="E201" s="33"/>
      <c r="F201" s="159" t="s">
        <v>730</v>
      </c>
      <c r="G201" s="33"/>
      <c r="H201" s="33"/>
      <c r="I201" s="160"/>
      <c r="J201" s="33"/>
      <c r="K201" s="33"/>
      <c r="L201" s="34"/>
      <c r="M201" s="161"/>
      <c r="N201" s="162"/>
      <c r="O201" s="59"/>
      <c r="P201" s="59"/>
      <c r="Q201" s="59"/>
      <c r="R201" s="59"/>
      <c r="S201" s="59"/>
      <c r="T201" s="60"/>
      <c r="U201" s="33"/>
      <c r="V201" s="33"/>
      <c r="W201" s="33"/>
      <c r="X201" s="33"/>
      <c r="Y201" s="33"/>
      <c r="Z201" s="33"/>
      <c r="AA201" s="33"/>
      <c r="AB201" s="33"/>
      <c r="AC201" s="33"/>
      <c r="AD201" s="33"/>
      <c r="AE201" s="33"/>
      <c r="AT201" s="18" t="s">
        <v>149</v>
      </c>
      <c r="AU201" s="18" t="s">
        <v>83</v>
      </c>
    </row>
    <row r="202" spans="1:65" s="2" customFormat="1" ht="97.5">
      <c r="A202" s="33"/>
      <c r="B202" s="34"/>
      <c r="C202" s="33"/>
      <c r="D202" s="158" t="s">
        <v>153</v>
      </c>
      <c r="E202" s="33"/>
      <c r="F202" s="165" t="s">
        <v>731</v>
      </c>
      <c r="G202" s="33"/>
      <c r="H202" s="33"/>
      <c r="I202" s="160"/>
      <c r="J202" s="33"/>
      <c r="K202" s="33"/>
      <c r="L202" s="34"/>
      <c r="M202" s="161"/>
      <c r="N202" s="162"/>
      <c r="O202" s="59"/>
      <c r="P202" s="59"/>
      <c r="Q202" s="59"/>
      <c r="R202" s="59"/>
      <c r="S202" s="59"/>
      <c r="T202" s="60"/>
      <c r="U202" s="33"/>
      <c r="V202" s="33"/>
      <c r="W202" s="33"/>
      <c r="X202" s="33"/>
      <c r="Y202" s="33"/>
      <c r="Z202" s="33"/>
      <c r="AA202" s="33"/>
      <c r="AB202" s="33"/>
      <c r="AC202" s="33"/>
      <c r="AD202" s="33"/>
      <c r="AE202" s="33"/>
      <c r="AT202" s="18" t="s">
        <v>153</v>
      </c>
      <c r="AU202" s="18" t="s">
        <v>83</v>
      </c>
    </row>
    <row r="203" spans="1:65" s="13" customFormat="1" ht="11.25">
      <c r="B203" s="166"/>
      <c r="D203" s="158" t="s">
        <v>155</v>
      </c>
      <c r="E203" s="167" t="s">
        <v>1</v>
      </c>
      <c r="F203" s="168" t="s">
        <v>1459</v>
      </c>
      <c r="H203" s="169">
        <v>6</v>
      </c>
      <c r="I203" s="170"/>
      <c r="L203" s="166"/>
      <c r="M203" s="171"/>
      <c r="N203" s="172"/>
      <c r="O203" s="172"/>
      <c r="P203" s="172"/>
      <c r="Q203" s="172"/>
      <c r="R203" s="172"/>
      <c r="S203" s="172"/>
      <c r="T203" s="173"/>
      <c r="AT203" s="167" t="s">
        <v>155</v>
      </c>
      <c r="AU203" s="167" t="s">
        <v>83</v>
      </c>
      <c r="AV203" s="13" t="s">
        <v>83</v>
      </c>
      <c r="AW203" s="13" t="s">
        <v>30</v>
      </c>
      <c r="AX203" s="13" t="s">
        <v>81</v>
      </c>
      <c r="AY203" s="167" t="s">
        <v>140</v>
      </c>
    </row>
    <row r="204" spans="1:65" s="2" customFormat="1" ht="21.75" customHeight="1">
      <c r="A204" s="33"/>
      <c r="B204" s="144"/>
      <c r="C204" s="182" t="s">
        <v>606</v>
      </c>
      <c r="D204" s="182" t="s">
        <v>231</v>
      </c>
      <c r="E204" s="183" t="s">
        <v>733</v>
      </c>
      <c r="F204" s="184" t="s">
        <v>734</v>
      </c>
      <c r="G204" s="185" t="s">
        <v>393</v>
      </c>
      <c r="H204" s="186">
        <v>6</v>
      </c>
      <c r="I204" s="187"/>
      <c r="J204" s="188">
        <f>ROUND(I204*H204,2)</f>
        <v>0</v>
      </c>
      <c r="K204" s="184" t="s">
        <v>1</v>
      </c>
      <c r="L204" s="189"/>
      <c r="M204" s="190" t="s">
        <v>1</v>
      </c>
      <c r="N204" s="191" t="s">
        <v>38</v>
      </c>
      <c r="O204" s="59"/>
      <c r="P204" s="154">
        <f>O204*H204</f>
        <v>0</v>
      </c>
      <c r="Q204" s="154">
        <v>0</v>
      </c>
      <c r="R204" s="154">
        <f>Q204*H204</f>
        <v>0</v>
      </c>
      <c r="S204" s="154">
        <v>0</v>
      </c>
      <c r="T204" s="155">
        <f>S204*H204</f>
        <v>0</v>
      </c>
      <c r="U204" s="33"/>
      <c r="V204" s="33"/>
      <c r="W204" s="33"/>
      <c r="X204" s="33"/>
      <c r="Y204" s="33"/>
      <c r="Z204" s="33"/>
      <c r="AA204" s="33"/>
      <c r="AB204" s="33"/>
      <c r="AC204" s="33"/>
      <c r="AD204" s="33"/>
      <c r="AE204" s="33"/>
      <c r="AR204" s="156" t="s">
        <v>199</v>
      </c>
      <c r="AT204" s="156" t="s">
        <v>231</v>
      </c>
      <c r="AU204" s="156" t="s">
        <v>83</v>
      </c>
      <c r="AY204" s="18" t="s">
        <v>140</v>
      </c>
      <c r="BE204" s="157">
        <f>IF(N204="základní",J204,0)</f>
        <v>0</v>
      </c>
      <c r="BF204" s="157">
        <f>IF(N204="snížená",J204,0)</f>
        <v>0</v>
      </c>
      <c r="BG204" s="157">
        <f>IF(N204="zákl. přenesená",J204,0)</f>
        <v>0</v>
      </c>
      <c r="BH204" s="157">
        <f>IF(N204="sníž. přenesená",J204,0)</f>
        <v>0</v>
      </c>
      <c r="BI204" s="157">
        <f>IF(N204="nulová",J204,0)</f>
        <v>0</v>
      </c>
      <c r="BJ204" s="18" t="s">
        <v>81</v>
      </c>
      <c r="BK204" s="157">
        <f>ROUND(I204*H204,2)</f>
        <v>0</v>
      </c>
      <c r="BL204" s="18" t="s">
        <v>147</v>
      </c>
      <c r="BM204" s="156" t="s">
        <v>1460</v>
      </c>
    </row>
    <row r="205" spans="1:65" s="2" customFormat="1" ht="11.25">
      <c r="A205" s="33"/>
      <c r="B205" s="34"/>
      <c r="C205" s="33"/>
      <c r="D205" s="158" t="s">
        <v>149</v>
      </c>
      <c r="E205" s="33"/>
      <c r="F205" s="159" t="s">
        <v>736</v>
      </c>
      <c r="G205" s="33"/>
      <c r="H205" s="33"/>
      <c r="I205" s="160"/>
      <c r="J205" s="33"/>
      <c r="K205" s="33"/>
      <c r="L205" s="34"/>
      <c r="M205" s="161"/>
      <c r="N205" s="162"/>
      <c r="O205" s="59"/>
      <c r="P205" s="59"/>
      <c r="Q205" s="59"/>
      <c r="R205" s="59"/>
      <c r="S205" s="59"/>
      <c r="T205" s="60"/>
      <c r="U205" s="33"/>
      <c r="V205" s="33"/>
      <c r="W205" s="33"/>
      <c r="X205" s="33"/>
      <c r="Y205" s="33"/>
      <c r="Z205" s="33"/>
      <c r="AA205" s="33"/>
      <c r="AB205" s="33"/>
      <c r="AC205" s="33"/>
      <c r="AD205" s="33"/>
      <c r="AE205" s="33"/>
      <c r="AT205" s="18" t="s">
        <v>149</v>
      </c>
      <c r="AU205" s="18" t="s">
        <v>83</v>
      </c>
    </row>
    <row r="206" spans="1:65" s="13" customFormat="1" ht="11.25">
      <c r="B206" s="166"/>
      <c r="D206" s="158" t="s">
        <v>155</v>
      </c>
      <c r="E206" s="167" t="s">
        <v>1</v>
      </c>
      <c r="F206" s="168" t="s">
        <v>172</v>
      </c>
      <c r="H206" s="169">
        <v>6</v>
      </c>
      <c r="I206" s="170"/>
      <c r="L206" s="166"/>
      <c r="M206" s="171"/>
      <c r="N206" s="172"/>
      <c r="O206" s="172"/>
      <c r="P206" s="172"/>
      <c r="Q206" s="172"/>
      <c r="R206" s="172"/>
      <c r="S206" s="172"/>
      <c r="T206" s="173"/>
      <c r="AT206" s="167" t="s">
        <v>155</v>
      </c>
      <c r="AU206" s="167" t="s">
        <v>83</v>
      </c>
      <c r="AV206" s="13" t="s">
        <v>83</v>
      </c>
      <c r="AW206" s="13" t="s">
        <v>30</v>
      </c>
      <c r="AX206" s="13" t="s">
        <v>81</v>
      </c>
      <c r="AY206" s="167" t="s">
        <v>140</v>
      </c>
    </row>
    <row r="207" spans="1:65" s="2" customFormat="1" ht="24.2" customHeight="1">
      <c r="A207" s="33"/>
      <c r="B207" s="144"/>
      <c r="C207" s="182" t="s">
        <v>257</v>
      </c>
      <c r="D207" s="182" t="s">
        <v>231</v>
      </c>
      <c r="E207" s="183" t="s">
        <v>738</v>
      </c>
      <c r="F207" s="184" t="s">
        <v>739</v>
      </c>
      <c r="G207" s="185" t="s">
        <v>393</v>
      </c>
      <c r="H207" s="186">
        <v>6</v>
      </c>
      <c r="I207" s="187"/>
      <c r="J207" s="188">
        <f>ROUND(I207*H207,2)</f>
        <v>0</v>
      </c>
      <c r="K207" s="184" t="s">
        <v>146</v>
      </c>
      <c r="L207" s="189"/>
      <c r="M207" s="190" t="s">
        <v>1</v>
      </c>
      <c r="N207" s="191" t="s">
        <v>38</v>
      </c>
      <c r="O207" s="59"/>
      <c r="P207" s="154">
        <f>O207*H207</f>
        <v>0</v>
      </c>
      <c r="Q207" s="154">
        <v>2.7E-2</v>
      </c>
      <c r="R207" s="154">
        <f>Q207*H207</f>
        <v>0.16200000000000001</v>
      </c>
      <c r="S207" s="154">
        <v>0</v>
      </c>
      <c r="T207" s="155">
        <f>S207*H207</f>
        <v>0</v>
      </c>
      <c r="U207" s="33"/>
      <c r="V207" s="33"/>
      <c r="W207" s="33"/>
      <c r="X207" s="33"/>
      <c r="Y207" s="33"/>
      <c r="Z207" s="33"/>
      <c r="AA207" s="33"/>
      <c r="AB207" s="33"/>
      <c r="AC207" s="33"/>
      <c r="AD207" s="33"/>
      <c r="AE207" s="33"/>
      <c r="AR207" s="156" t="s">
        <v>199</v>
      </c>
      <c r="AT207" s="156" t="s">
        <v>231</v>
      </c>
      <c r="AU207" s="156" t="s">
        <v>83</v>
      </c>
      <c r="AY207" s="18" t="s">
        <v>140</v>
      </c>
      <c r="BE207" s="157">
        <f>IF(N207="základní",J207,0)</f>
        <v>0</v>
      </c>
      <c r="BF207" s="157">
        <f>IF(N207="snížená",J207,0)</f>
        <v>0</v>
      </c>
      <c r="BG207" s="157">
        <f>IF(N207="zákl. přenesená",J207,0)</f>
        <v>0</v>
      </c>
      <c r="BH207" s="157">
        <f>IF(N207="sníž. přenesená",J207,0)</f>
        <v>0</v>
      </c>
      <c r="BI207" s="157">
        <f>IF(N207="nulová",J207,0)</f>
        <v>0</v>
      </c>
      <c r="BJ207" s="18" t="s">
        <v>81</v>
      </c>
      <c r="BK207" s="157">
        <f>ROUND(I207*H207,2)</f>
        <v>0</v>
      </c>
      <c r="BL207" s="18" t="s">
        <v>147</v>
      </c>
      <c r="BM207" s="156" t="s">
        <v>1461</v>
      </c>
    </row>
    <row r="208" spans="1:65" s="2" customFormat="1" ht="11.25">
      <c r="A208" s="33"/>
      <c r="B208" s="34"/>
      <c r="C208" s="33"/>
      <c r="D208" s="158" t="s">
        <v>149</v>
      </c>
      <c r="E208" s="33"/>
      <c r="F208" s="159" t="s">
        <v>739</v>
      </c>
      <c r="G208" s="33"/>
      <c r="H208" s="33"/>
      <c r="I208" s="160"/>
      <c r="J208" s="33"/>
      <c r="K208" s="33"/>
      <c r="L208" s="34"/>
      <c r="M208" s="161"/>
      <c r="N208" s="162"/>
      <c r="O208" s="59"/>
      <c r="P208" s="59"/>
      <c r="Q208" s="59"/>
      <c r="R208" s="59"/>
      <c r="S208" s="59"/>
      <c r="T208" s="60"/>
      <c r="U208" s="33"/>
      <c r="V208" s="33"/>
      <c r="W208" s="33"/>
      <c r="X208" s="33"/>
      <c r="Y208" s="33"/>
      <c r="Z208" s="33"/>
      <c r="AA208" s="33"/>
      <c r="AB208" s="33"/>
      <c r="AC208" s="33"/>
      <c r="AD208" s="33"/>
      <c r="AE208" s="33"/>
      <c r="AT208" s="18" t="s">
        <v>149</v>
      </c>
      <c r="AU208" s="18" t="s">
        <v>83</v>
      </c>
    </row>
    <row r="209" spans="1:65" s="13" customFormat="1" ht="11.25">
      <c r="B209" s="166"/>
      <c r="D209" s="158" t="s">
        <v>155</v>
      </c>
      <c r="E209" s="167" t="s">
        <v>1</v>
      </c>
      <c r="F209" s="168" t="s">
        <v>1462</v>
      </c>
      <c r="H209" s="169">
        <v>6</v>
      </c>
      <c r="I209" s="170"/>
      <c r="L209" s="166"/>
      <c r="M209" s="171"/>
      <c r="N209" s="172"/>
      <c r="O209" s="172"/>
      <c r="P209" s="172"/>
      <c r="Q209" s="172"/>
      <c r="R209" s="172"/>
      <c r="S209" s="172"/>
      <c r="T209" s="173"/>
      <c r="AT209" s="167" t="s">
        <v>155</v>
      </c>
      <c r="AU209" s="167" t="s">
        <v>83</v>
      </c>
      <c r="AV209" s="13" t="s">
        <v>83</v>
      </c>
      <c r="AW209" s="13" t="s">
        <v>30</v>
      </c>
      <c r="AX209" s="13" t="s">
        <v>81</v>
      </c>
      <c r="AY209" s="167" t="s">
        <v>140</v>
      </c>
    </row>
    <row r="210" spans="1:65" s="2" customFormat="1" ht="21.75" customHeight="1">
      <c r="A210" s="33"/>
      <c r="B210" s="144"/>
      <c r="C210" s="182" t="s">
        <v>206</v>
      </c>
      <c r="D210" s="182" t="s">
        <v>231</v>
      </c>
      <c r="E210" s="183" t="s">
        <v>741</v>
      </c>
      <c r="F210" s="184" t="s">
        <v>742</v>
      </c>
      <c r="G210" s="185" t="s">
        <v>393</v>
      </c>
      <c r="H210" s="186">
        <v>6</v>
      </c>
      <c r="I210" s="187"/>
      <c r="J210" s="188">
        <f>ROUND(I210*H210,2)</f>
        <v>0</v>
      </c>
      <c r="K210" s="184" t="s">
        <v>146</v>
      </c>
      <c r="L210" s="189"/>
      <c r="M210" s="190" t="s">
        <v>1</v>
      </c>
      <c r="N210" s="191" t="s">
        <v>38</v>
      </c>
      <c r="O210" s="59"/>
      <c r="P210" s="154">
        <f>O210*H210</f>
        <v>0</v>
      </c>
      <c r="Q210" s="154">
        <v>8.5000000000000006E-3</v>
      </c>
      <c r="R210" s="154">
        <f>Q210*H210</f>
        <v>5.1000000000000004E-2</v>
      </c>
      <c r="S210" s="154">
        <v>0</v>
      </c>
      <c r="T210" s="155">
        <f>S210*H210</f>
        <v>0</v>
      </c>
      <c r="U210" s="33"/>
      <c r="V210" s="33"/>
      <c r="W210" s="33"/>
      <c r="X210" s="33"/>
      <c r="Y210" s="33"/>
      <c r="Z210" s="33"/>
      <c r="AA210" s="33"/>
      <c r="AB210" s="33"/>
      <c r="AC210" s="33"/>
      <c r="AD210" s="33"/>
      <c r="AE210" s="33"/>
      <c r="AR210" s="156" t="s">
        <v>199</v>
      </c>
      <c r="AT210" s="156" t="s">
        <v>231</v>
      </c>
      <c r="AU210" s="156" t="s">
        <v>83</v>
      </c>
      <c r="AY210" s="18" t="s">
        <v>140</v>
      </c>
      <c r="BE210" s="157">
        <f>IF(N210="základní",J210,0)</f>
        <v>0</v>
      </c>
      <c r="BF210" s="157">
        <f>IF(N210="snížená",J210,0)</f>
        <v>0</v>
      </c>
      <c r="BG210" s="157">
        <f>IF(N210="zákl. přenesená",J210,0)</f>
        <v>0</v>
      </c>
      <c r="BH210" s="157">
        <f>IF(N210="sníž. přenesená",J210,0)</f>
        <v>0</v>
      </c>
      <c r="BI210" s="157">
        <f>IF(N210="nulová",J210,0)</f>
        <v>0</v>
      </c>
      <c r="BJ210" s="18" t="s">
        <v>81</v>
      </c>
      <c r="BK210" s="157">
        <f>ROUND(I210*H210,2)</f>
        <v>0</v>
      </c>
      <c r="BL210" s="18" t="s">
        <v>147</v>
      </c>
      <c r="BM210" s="156" t="s">
        <v>1463</v>
      </c>
    </row>
    <row r="211" spans="1:65" s="2" customFormat="1" ht="11.25">
      <c r="A211" s="33"/>
      <c r="B211" s="34"/>
      <c r="C211" s="33"/>
      <c r="D211" s="158" t="s">
        <v>149</v>
      </c>
      <c r="E211" s="33"/>
      <c r="F211" s="159" t="s">
        <v>742</v>
      </c>
      <c r="G211" s="33"/>
      <c r="H211" s="33"/>
      <c r="I211" s="160"/>
      <c r="J211" s="33"/>
      <c r="K211" s="33"/>
      <c r="L211" s="34"/>
      <c r="M211" s="161"/>
      <c r="N211" s="162"/>
      <c r="O211" s="59"/>
      <c r="P211" s="59"/>
      <c r="Q211" s="59"/>
      <c r="R211" s="59"/>
      <c r="S211" s="59"/>
      <c r="T211" s="60"/>
      <c r="U211" s="33"/>
      <c r="V211" s="33"/>
      <c r="W211" s="33"/>
      <c r="X211" s="33"/>
      <c r="Y211" s="33"/>
      <c r="Z211" s="33"/>
      <c r="AA211" s="33"/>
      <c r="AB211" s="33"/>
      <c r="AC211" s="33"/>
      <c r="AD211" s="33"/>
      <c r="AE211" s="33"/>
      <c r="AT211" s="18" t="s">
        <v>149</v>
      </c>
      <c r="AU211" s="18" t="s">
        <v>83</v>
      </c>
    </row>
    <row r="212" spans="1:65" s="13" customFormat="1" ht="11.25">
      <c r="B212" s="166"/>
      <c r="D212" s="158" t="s">
        <v>155</v>
      </c>
      <c r="E212" s="167" t="s">
        <v>1</v>
      </c>
      <c r="F212" s="168" t="s">
        <v>1459</v>
      </c>
      <c r="H212" s="169">
        <v>6</v>
      </c>
      <c r="I212" s="170"/>
      <c r="L212" s="166"/>
      <c r="M212" s="171"/>
      <c r="N212" s="172"/>
      <c r="O212" s="172"/>
      <c r="P212" s="172"/>
      <c r="Q212" s="172"/>
      <c r="R212" s="172"/>
      <c r="S212" s="172"/>
      <c r="T212" s="173"/>
      <c r="AT212" s="167" t="s">
        <v>155</v>
      </c>
      <c r="AU212" s="167" t="s">
        <v>83</v>
      </c>
      <c r="AV212" s="13" t="s">
        <v>83</v>
      </c>
      <c r="AW212" s="13" t="s">
        <v>30</v>
      </c>
      <c r="AX212" s="13" t="s">
        <v>81</v>
      </c>
      <c r="AY212" s="167" t="s">
        <v>140</v>
      </c>
    </row>
    <row r="213" spans="1:65" s="2" customFormat="1" ht="16.5" customHeight="1">
      <c r="A213" s="33"/>
      <c r="B213" s="144"/>
      <c r="C213" s="182" t="s">
        <v>833</v>
      </c>
      <c r="D213" s="182" t="s">
        <v>231</v>
      </c>
      <c r="E213" s="183" t="s">
        <v>744</v>
      </c>
      <c r="F213" s="184" t="s">
        <v>745</v>
      </c>
      <c r="G213" s="185" t="s">
        <v>393</v>
      </c>
      <c r="H213" s="186">
        <v>6</v>
      </c>
      <c r="I213" s="187"/>
      <c r="J213" s="188">
        <f>ROUND(I213*H213,2)</f>
        <v>0</v>
      </c>
      <c r="K213" s="184" t="s">
        <v>1</v>
      </c>
      <c r="L213" s="189"/>
      <c r="M213" s="190" t="s">
        <v>1</v>
      </c>
      <c r="N213" s="191" t="s">
        <v>38</v>
      </c>
      <c r="O213" s="59"/>
      <c r="P213" s="154">
        <f>O213*H213</f>
        <v>0</v>
      </c>
      <c r="Q213" s="154">
        <v>0</v>
      </c>
      <c r="R213" s="154">
        <f>Q213*H213</f>
        <v>0</v>
      </c>
      <c r="S213" s="154">
        <v>0</v>
      </c>
      <c r="T213" s="155">
        <f>S213*H213</f>
        <v>0</v>
      </c>
      <c r="U213" s="33"/>
      <c r="V213" s="33"/>
      <c r="W213" s="33"/>
      <c r="X213" s="33"/>
      <c r="Y213" s="33"/>
      <c r="Z213" s="33"/>
      <c r="AA213" s="33"/>
      <c r="AB213" s="33"/>
      <c r="AC213" s="33"/>
      <c r="AD213" s="33"/>
      <c r="AE213" s="33"/>
      <c r="AR213" s="156" t="s">
        <v>199</v>
      </c>
      <c r="AT213" s="156" t="s">
        <v>231</v>
      </c>
      <c r="AU213" s="156" t="s">
        <v>83</v>
      </c>
      <c r="AY213" s="18" t="s">
        <v>140</v>
      </c>
      <c r="BE213" s="157">
        <f>IF(N213="základní",J213,0)</f>
        <v>0</v>
      </c>
      <c r="BF213" s="157">
        <f>IF(N213="snížená",J213,0)</f>
        <v>0</v>
      </c>
      <c r="BG213" s="157">
        <f>IF(N213="zákl. přenesená",J213,0)</f>
        <v>0</v>
      </c>
      <c r="BH213" s="157">
        <f>IF(N213="sníž. přenesená",J213,0)</f>
        <v>0</v>
      </c>
      <c r="BI213" s="157">
        <f>IF(N213="nulová",J213,0)</f>
        <v>0</v>
      </c>
      <c r="BJ213" s="18" t="s">
        <v>81</v>
      </c>
      <c r="BK213" s="157">
        <f>ROUND(I213*H213,2)</f>
        <v>0</v>
      </c>
      <c r="BL213" s="18" t="s">
        <v>147</v>
      </c>
      <c r="BM213" s="156" t="s">
        <v>1464</v>
      </c>
    </row>
    <row r="214" spans="1:65" s="2" customFormat="1" ht="11.25">
      <c r="A214" s="33"/>
      <c r="B214" s="34"/>
      <c r="C214" s="33"/>
      <c r="D214" s="158" t="s">
        <v>149</v>
      </c>
      <c r="E214" s="33"/>
      <c r="F214" s="159" t="s">
        <v>745</v>
      </c>
      <c r="G214" s="33"/>
      <c r="H214" s="33"/>
      <c r="I214" s="160"/>
      <c r="J214" s="33"/>
      <c r="K214" s="33"/>
      <c r="L214" s="34"/>
      <c r="M214" s="161"/>
      <c r="N214" s="162"/>
      <c r="O214" s="59"/>
      <c r="P214" s="59"/>
      <c r="Q214" s="59"/>
      <c r="R214" s="59"/>
      <c r="S214" s="59"/>
      <c r="T214" s="60"/>
      <c r="U214" s="33"/>
      <c r="V214" s="33"/>
      <c r="W214" s="33"/>
      <c r="X214" s="33"/>
      <c r="Y214" s="33"/>
      <c r="Z214" s="33"/>
      <c r="AA214" s="33"/>
      <c r="AB214" s="33"/>
      <c r="AC214" s="33"/>
      <c r="AD214" s="33"/>
      <c r="AE214" s="33"/>
      <c r="AT214" s="18" t="s">
        <v>149</v>
      </c>
      <c r="AU214" s="18" t="s">
        <v>83</v>
      </c>
    </row>
    <row r="215" spans="1:65" s="13" customFormat="1" ht="11.25">
      <c r="B215" s="166"/>
      <c r="D215" s="158" t="s">
        <v>155</v>
      </c>
      <c r="E215" s="167" t="s">
        <v>1</v>
      </c>
      <c r="F215" s="168" t="s">
        <v>172</v>
      </c>
      <c r="H215" s="169">
        <v>6</v>
      </c>
      <c r="I215" s="170"/>
      <c r="L215" s="166"/>
      <c r="M215" s="171"/>
      <c r="N215" s="172"/>
      <c r="O215" s="172"/>
      <c r="P215" s="172"/>
      <c r="Q215" s="172"/>
      <c r="R215" s="172"/>
      <c r="S215" s="172"/>
      <c r="T215" s="173"/>
      <c r="AT215" s="167" t="s">
        <v>155</v>
      </c>
      <c r="AU215" s="167" t="s">
        <v>83</v>
      </c>
      <c r="AV215" s="13" t="s">
        <v>83</v>
      </c>
      <c r="AW215" s="13" t="s">
        <v>30</v>
      </c>
      <c r="AX215" s="13" t="s">
        <v>81</v>
      </c>
      <c r="AY215" s="167" t="s">
        <v>140</v>
      </c>
    </row>
    <row r="216" spans="1:65" s="2" customFormat="1" ht="16.5" customHeight="1">
      <c r="A216" s="33"/>
      <c r="B216" s="144"/>
      <c r="C216" s="145" t="s">
        <v>737</v>
      </c>
      <c r="D216" s="145" t="s">
        <v>142</v>
      </c>
      <c r="E216" s="146" t="s">
        <v>747</v>
      </c>
      <c r="F216" s="147" t="s">
        <v>748</v>
      </c>
      <c r="G216" s="148" t="s">
        <v>393</v>
      </c>
      <c r="H216" s="149">
        <v>13</v>
      </c>
      <c r="I216" s="150"/>
      <c r="J216" s="151">
        <f>ROUND(I216*H216,2)</f>
        <v>0</v>
      </c>
      <c r="K216" s="147" t="s">
        <v>1</v>
      </c>
      <c r="L216" s="34"/>
      <c r="M216" s="152" t="s">
        <v>1</v>
      </c>
      <c r="N216" s="153" t="s">
        <v>38</v>
      </c>
      <c r="O216" s="59"/>
      <c r="P216" s="154">
        <f>O216*H216</f>
        <v>0</v>
      </c>
      <c r="Q216" s="154">
        <v>0</v>
      </c>
      <c r="R216" s="154">
        <f>Q216*H216</f>
        <v>0</v>
      </c>
      <c r="S216" s="154">
        <v>0</v>
      </c>
      <c r="T216" s="155">
        <f>S216*H216</f>
        <v>0</v>
      </c>
      <c r="U216" s="33"/>
      <c r="V216" s="33"/>
      <c r="W216" s="33"/>
      <c r="X216" s="33"/>
      <c r="Y216" s="33"/>
      <c r="Z216" s="33"/>
      <c r="AA216" s="33"/>
      <c r="AB216" s="33"/>
      <c r="AC216" s="33"/>
      <c r="AD216" s="33"/>
      <c r="AE216" s="33"/>
      <c r="AR216" s="156" t="s">
        <v>147</v>
      </c>
      <c r="AT216" s="156" t="s">
        <v>142</v>
      </c>
      <c r="AU216" s="156" t="s">
        <v>83</v>
      </c>
      <c r="AY216" s="18" t="s">
        <v>140</v>
      </c>
      <c r="BE216" s="157">
        <f>IF(N216="základní",J216,0)</f>
        <v>0</v>
      </c>
      <c r="BF216" s="157">
        <f>IF(N216="snížená",J216,0)</f>
        <v>0</v>
      </c>
      <c r="BG216" s="157">
        <f>IF(N216="zákl. přenesená",J216,0)</f>
        <v>0</v>
      </c>
      <c r="BH216" s="157">
        <f>IF(N216="sníž. přenesená",J216,0)</f>
        <v>0</v>
      </c>
      <c r="BI216" s="157">
        <f>IF(N216="nulová",J216,0)</f>
        <v>0</v>
      </c>
      <c r="BJ216" s="18" t="s">
        <v>81</v>
      </c>
      <c r="BK216" s="157">
        <f>ROUND(I216*H216,2)</f>
        <v>0</v>
      </c>
      <c r="BL216" s="18" t="s">
        <v>147</v>
      </c>
      <c r="BM216" s="156" t="s">
        <v>1465</v>
      </c>
    </row>
    <row r="217" spans="1:65" s="2" customFormat="1" ht="11.25">
      <c r="A217" s="33"/>
      <c r="B217" s="34"/>
      <c r="C217" s="33"/>
      <c r="D217" s="158" t="s">
        <v>149</v>
      </c>
      <c r="E217" s="33"/>
      <c r="F217" s="159" t="s">
        <v>748</v>
      </c>
      <c r="G217" s="33"/>
      <c r="H217" s="33"/>
      <c r="I217" s="160"/>
      <c r="J217" s="33"/>
      <c r="K217" s="33"/>
      <c r="L217" s="34"/>
      <c r="M217" s="161"/>
      <c r="N217" s="162"/>
      <c r="O217" s="59"/>
      <c r="P217" s="59"/>
      <c r="Q217" s="59"/>
      <c r="R217" s="59"/>
      <c r="S217" s="59"/>
      <c r="T217" s="60"/>
      <c r="U217" s="33"/>
      <c r="V217" s="33"/>
      <c r="W217" s="33"/>
      <c r="X217" s="33"/>
      <c r="Y217" s="33"/>
      <c r="Z217" s="33"/>
      <c r="AA217" s="33"/>
      <c r="AB217" s="33"/>
      <c r="AC217" s="33"/>
      <c r="AD217" s="33"/>
      <c r="AE217" s="33"/>
      <c r="AT217" s="18" t="s">
        <v>149</v>
      </c>
      <c r="AU217" s="18" t="s">
        <v>83</v>
      </c>
    </row>
    <row r="218" spans="1:65" s="13" customFormat="1" ht="11.25">
      <c r="B218" s="166"/>
      <c r="D218" s="158" t="s">
        <v>155</v>
      </c>
      <c r="E218" s="167" t="s">
        <v>1</v>
      </c>
      <c r="F218" s="168" t="s">
        <v>754</v>
      </c>
      <c r="H218" s="169">
        <v>13</v>
      </c>
      <c r="I218" s="170"/>
      <c r="L218" s="166"/>
      <c r="M218" s="171"/>
      <c r="N218" s="172"/>
      <c r="O218" s="172"/>
      <c r="P218" s="172"/>
      <c r="Q218" s="172"/>
      <c r="R218" s="172"/>
      <c r="S218" s="172"/>
      <c r="T218" s="173"/>
      <c r="AT218" s="167" t="s">
        <v>155</v>
      </c>
      <c r="AU218" s="167" t="s">
        <v>83</v>
      </c>
      <c r="AV218" s="13" t="s">
        <v>83</v>
      </c>
      <c r="AW218" s="13" t="s">
        <v>30</v>
      </c>
      <c r="AX218" s="13" t="s">
        <v>81</v>
      </c>
      <c r="AY218" s="167" t="s">
        <v>140</v>
      </c>
    </row>
    <row r="219" spans="1:65" s="2" customFormat="1" ht="16.5" customHeight="1">
      <c r="A219" s="33"/>
      <c r="B219" s="144"/>
      <c r="C219" s="182" t="s">
        <v>7</v>
      </c>
      <c r="D219" s="182" t="s">
        <v>231</v>
      </c>
      <c r="E219" s="183" t="s">
        <v>750</v>
      </c>
      <c r="F219" s="184" t="s">
        <v>751</v>
      </c>
      <c r="G219" s="185" t="s">
        <v>393</v>
      </c>
      <c r="H219" s="186">
        <v>13</v>
      </c>
      <c r="I219" s="187"/>
      <c r="J219" s="188">
        <f>ROUND(I219*H219,2)</f>
        <v>0</v>
      </c>
      <c r="K219" s="184" t="s">
        <v>1</v>
      </c>
      <c r="L219" s="189"/>
      <c r="M219" s="190" t="s">
        <v>1</v>
      </c>
      <c r="N219" s="191" t="s">
        <v>38</v>
      </c>
      <c r="O219" s="59"/>
      <c r="P219" s="154">
        <f>O219*H219</f>
        <v>0</v>
      </c>
      <c r="Q219" s="154">
        <v>0</v>
      </c>
      <c r="R219" s="154">
        <f>Q219*H219</f>
        <v>0</v>
      </c>
      <c r="S219" s="154">
        <v>0</v>
      </c>
      <c r="T219" s="155">
        <f>S219*H219</f>
        <v>0</v>
      </c>
      <c r="U219" s="33"/>
      <c r="V219" s="33"/>
      <c r="W219" s="33"/>
      <c r="X219" s="33"/>
      <c r="Y219" s="33"/>
      <c r="Z219" s="33"/>
      <c r="AA219" s="33"/>
      <c r="AB219" s="33"/>
      <c r="AC219" s="33"/>
      <c r="AD219" s="33"/>
      <c r="AE219" s="33"/>
      <c r="AR219" s="156" t="s">
        <v>199</v>
      </c>
      <c r="AT219" s="156" t="s">
        <v>231</v>
      </c>
      <c r="AU219" s="156" t="s">
        <v>83</v>
      </c>
      <c r="AY219" s="18" t="s">
        <v>140</v>
      </c>
      <c r="BE219" s="157">
        <f>IF(N219="základní",J219,0)</f>
        <v>0</v>
      </c>
      <c r="BF219" s="157">
        <f>IF(N219="snížená",J219,0)</f>
        <v>0</v>
      </c>
      <c r="BG219" s="157">
        <f>IF(N219="zákl. přenesená",J219,0)</f>
        <v>0</v>
      </c>
      <c r="BH219" s="157">
        <f>IF(N219="sníž. přenesená",J219,0)</f>
        <v>0</v>
      </c>
      <c r="BI219" s="157">
        <f>IF(N219="nulová",J219,0)</f>
        <v>0</v>
      </c>
      <c r="BJ219" s="18" t="s">
        <v>81</v>
      </c>
      <c r="BK219" s="157">
        <f>ROUND(I219*H219,2)</f>
        <v>0</v>
      </c>
      <c r="BL219" s="18" t="s">
        <v>147</v>
      </c>
      <c r="BM219" s="156" t="s">
        <v>1466</v>
      </c>
    </row>
    <row r="220" spans="1:65" s="2" customFormat="1" ht="11.25">
      <c r="A220" s="33"/>
      <c r="B220" s="34"/>
      <c r="C220" s="33"/>
      <c r="D220" s="158" t="s">
        <v>149</v>
      </c>
      <c r="E220" s="33"/>
      <c r="F220" s="159" t="s">
        <v>753</v>
      </c>
      <c r="G220" s="33"/>
      <c r="H220" s="33"/>
      <c r="I220" s="160"/>
      <c r="J220" s="33"/>
      <c r="K220" s="33"/>
      <c r="L220" s="34"/>
      <c r="M220" s="161"/>
      <c r="N220" s="162"/>
      <c r="O220" s="59"/>
      <c r="P220" s="59"/>
      <c r="Q220" s="59"/>
      <c r="R220" s="59"/>
      <c r="S220" s="59"/>
      <c r="T220" s="60"/>
      <c r="U220" s="33"/>
      <c r="V220" s="33"/>
      <c r="W220" s="33"/>
      <c r="X220" s="33"/>
      <c r="Y220" s="33"/>
      <c r="Z220" s="33"/>
      <c r="AA220" s="33"/>
      <c r="AB220" s="33"/>
      <c r="AC220" s="33"/>
      <c r="AD220" s="33"/>
      <c r="AE220" s="33"/>
      <c r="AT220" s="18" t="s">
        <v>149</v>
      </c>
      <c r="AU220" s="18" t="s">
        <v>83</v>
      </c>
    </row>
    <row r="221" spans="1:65" s="13" customFormat="1" ht="11.25">
      <c r="B221" s="166"/>
      <c r="D221" s="158" t="s">
        <v>155</v>
      </c>
      <c r="E221" s="167" t="s">
        <v>1</v>
      </c>
      <c r="F221" s="168" t="s">
        <v>754</v>
      </c>
      <c r="H221" s="169">
        <v>13</v>
      </c>
      <c r="I221" s="170"/>
      <c r="L221" s="166"/>
      <c r="M221" s="171"/>
      <c r="N221" s="172"/>
      <c r="O221" s="172"/>
      <c r="P221" s="172"/>
      <c r="Q221" s="172"/>
      <c r="R221" s="172"/>
      <c r="S221" s="172"/>
      <c r="T221" s="173"/>
      <c r="AT221" s="167" t="s">
        <v>155</v>
      </c>
      <c r="AU221" s="167" t="s">
        <v>83</v>
      </c>
      <c r="AV221" s="13" t="s">
        <v>83</v>
      </c>
      <c r="AW221" s="13" t="s">
        <v>30</v>
      </c>
      <c r="AX221" s="13" t="s">
        <v>81</v>
      </c>
      <c r="AY221" s="167" t="s">
        <v>140</v>
      </c>
    </row>
    <row r="222" spans="1:65" s="2" customFormat="1" ht="24.2" customHeight="1">
      <c r="A222" s="33"/>
      <c r="B222" s="144"/>
      <c r="C222" s="145" t="s">
        <v>243</v>
      </c>
      <c r="D222" s="145" t="s">
        <v>142</v>
      </c>
      <c r="E222" s="146" t="s">
        <v>755</v>
      </c>
      <c r="F222" s="147" t="s">
        <v>756</v>
      </c>
      <c r="G222" s="148" t="s">
        <v>393</v>
      </c>
      <c r="H222" s="149">
        <v>7</v>
      </c>
      <c r="I222" s="150"/>
      <c r="J222" s="151">
        <f>ROUND(I222*H222,2)</f>
        <v>0</v>
      </c>
      <c r="K222" s="147" t="s">
        <v>1</v>
      </c>
      <c r="L222" s="34"/>
      <c r="M222" s="152" t="s">
        <v>1</v>
      </c>
      <c r="N222" s="153" t="s">
        <v>38</v>
      </c>
      <c r="O222" s="59"/>
      <c r="P222" s="154">
        <f>O222*H222</f>
        <v>0</v>
      </c>
      <c r="Q222" s="154">
        <v>0</v>
      </c>
      <c r="R222" s="154">
        <f>Q222*H222</f>
        <v>0</v>
      </c>
      <c r="S222" s="154">
        <v>0</v>
      </c>
      <c r="T222" s="155">
        <f>S222*H222</f>
        <v>0</v>
      </c>
      <c r="U222" s="33"/>
      <c r="V222" s="33"/>
      <c r="W222" s="33"/>
      <c r="X222" s="33"/>
      <c r="Y222" s="33"/>
      <c r="Z222" s="33"/>
      <c r="AA222" s="33"/>
      <c r="AB222" s="33"/>
      <c r="AC222" s="33"/>
      <c r="AD222" s="33"/>
      <c r="AE222" s="33"/>
      <c r="AR222" s="156" t="s">
        <v>147</v>
      </c>
      <c r="AT222" s="156" t="s">
        <v>142</v>
      </c>
      <c r="AU222" s="156" t="s">
        <v>83</v>
      </c>
      <c r="AY222" s="18" t="s">
        <v>140</v>
      </c>
      <c r="BE222" s="157">
        <f>IF(N222="základní",J222,0)</f>
        <v>0</v>
      </c>
      <c r="BF222" s="157">
        <f>IF(N222="snížená",J222,0)</f>
        <v>0</v>
      </c>
      <c r="BG222" s="157">
        <f>IF(N222="zákl. přenesená",J222,0)</f>
        <v>0</v>
      </c>
      <c r="BH222" s="157">
        <f>IF(N222="sníž. přenesená",J222,0)</f>
        <v>0</v>
      </c>
      <c r="BI222" s="157">
        <f>IF(N222="nulová",J222,0)</f>
        <v>0</v>
      </c>
      <c r="BJ222" s="18" t="s">
        <v>81</v>
      </c>
      <c r="BK222" s="157">
        <f>ROUND(I222*H222,2)</f>
        <v>0</v>
      </c>
      <c r="BL222" s="18" t="s">
        <v>147</v>
      </c>
      <c r="BM222" s="156" t="s">
        <v>1467</v>
      </c>
    </row>
    <row r="223" spans="1:65" s="2" customFormat="1" ht="11.25">
      <c r="A223" s="33"/>
      <c r="B223" s="34"/>
      <c r="C223" s="33"/>
      <c r="D223" s="158" t="s">
        <v>149</v>
      </c>
      <c r="E223" s="33"/>
      <c r="F223" s="159" t="s">
        <v>756</v>
      </c>
      <c r="G223" s="33"/>
      <c r="H223" s="33"/>
      <c r="I223" s="160"/>
      <c r="J223" s="33"/>
      <c r="K223" s="33"/>
      <c r="L223" s="34"/>
      <c r="M223" s="161"/>
      <c r="N223" s="162"/>
      <c r="O223" s="59"/>
      <c r="P223" s="59"/>
      <c r="Q223" s="59"/>
      <c r="R223" s="59"/>
      <c r="S223" s="59"/>
      <c r="T223" s="60"/>
      <c r="U223" s="33"/>
      <c r="V223" s="33"/>
      <c r="W223" s="33"/>
      <c r="X223" s="33"/>
      <c r="Y223" s="33"/>
      <c r="Z223" s="33"/>
      <c r="AA223" s="33"/>
      <c r="AB223" s="33"/>
      <c r="AC223" s="33"/>
      <c r="AD223" s="33"/>
      <c r="AE223" s="33"/>
      <c r="AT223" s="18" t="s">
        <v>149</v>
      </c>
      <c r="AU223" s="18" t="s">
        <v>83</v>
      </c>
    </row>
    <row r="224" spans="1:65" s="13" customFormat="1" ht="11.25">
      <c r="B224" s="166"/>
      <c r="D224" s="158" t="s">
        <v>155</v>
      </c>
      <c r="E224" s="167" t="s">
        <v>1</v>
      </c>
      <c r="F224" s="168" t="s">
        <v>1468</v>
      </c>
      <c r="H224" s="169">
        <v>7</v>
      </c>
      <c r="I224" s="170"/>
      <c r="L224" s="166"/>
      <c r="M224" s="171"/>
      <c r="N224" s="172"/>
      <c r="O224" s="172"/>
      <c r="P224" s="172"/>
      <c r="Q224" s="172"/>
      <c r="R224" s="172"/>
      <c r="S224" s="172"/>
      <c r="T224" s="173"/>
      <c r="AT224" s="167" t="s">
        <v>155</v>
      </c>
      <c r="AU224" s="167" t="s">
        <v>83</v>
      </c>
      <c r="AV224" s="13" t="s">
        <v>83</v>
      </c>
      <c r="AW224" s="13" t="s">
        <v>30</v>
      </c>
      <c r="AX224" s="13" t="s">
        <v>81</v>
      </c>
      <c r="AY224" s="167" t="s">
        <v>140</v>
      </c>
    </row>
    <row r="225" spans="1:65" s="15" customFormat="1" ht="11.25">
      <c r="B225" s="192"/>
      <c r="D225" s="158" t="s">
        <v>155</v>
      </c>
      <c r="E225" s="193" t="s">
        <v>1</v>
      </c>
      <c r="F225" s="194" t="s">
        <v>759</v>
      </c>
      <c r="H225" s="193" t="s">
        <v>1</v>
      </c>
      <c r="I225" s="195"/>
      <c r="L225" s="192"/>
      <c r="M225" s="196"/>
      <c r="N225" s="197"/>
      <c r="O225" s="197"/>
      <c r="P225" s="197"/>
      <c r="Q225" s="197"/>
      <c r="R225" s="197"/>
      <c r="S225" s="197"/>
      <c r="T225" s="198"/>
      <c r="AT225" s="193" t="s">
        <v>155</v>
      </c>
      <c r="AU225" s="193" t="s">
        <v>83</v>
      </c>
      <c r="AV225" s="15" t="s">
        <v>81</v>
      </c>
      <c r="AW225" s="15" t="s">
        <v>30</v>
      </c>
      <c r="AX225" s="15" t="s">
        <v>73</v>
      </c>
      <c r="AY225" s="193" t="s">
        <v>140</v>
      </c>
    </row>
    <row r="226" spans="1:65" s="12" customFormat="1" ht="22.9" customHeight="1">
      <c r="B226" s="131"/>
      <c r="D226" s="132" t="s">
        <v>72</v>
      </c>
      <c r="E226" s="142" t="s">
        <v>399</v>
      </c>
      <c r="F226" s="142" t="s">
        <v>400</v>
      </c>
      <c r="I226" s="134"/>
      <c r="J226" s="143">
        <f>BK226</f>
        <v>0</v>
      </c>
      <c r="L226" s="131"/>
      <c r="M226" s="136"/>
      <c r="N226" s="137"/>
      <c r="O226" s="137"/>
      <c r="P226" s="138">
        <f>SUM(P227:P230)</f>
        <v>0</v>
      </c>
      <c r="Q226" s="137"/>
      <c r="R226" s="138">
        <f>SUM(R227:R230)</f>
        <v>0.30080000000000001</v>
      </c>
      <c r="S226" s="137"/>
      <c r="T226" s="139">
        <f>SUM(T227:T230)</f>
        <v>0</v>
      </c>
      <c r="AR226" s="132" t="s">
        <v>81</v>
      </c>
      <c r="AT226" s="140" t="s">
        <v>72</v>
      </c>
      <c r="AU226" s="140" t="s">
        <v>81</v>
      </c>
      <c r="AY226" s="132" t="s">
        <v>140</v>
      </c>
      <c r="BK226" s="141">
        <f>SUM(BK227:BK230)</f>
        <v>0</v>
      </c>
    </row>
    <row r="227" spans="1:65" s="2" customFormat="1" ht="24.2" customHeight="1">
      <c r="A227" s="33"/>
      <c r="B227" s="144"/>
      <c r="C227" s="145" t="s">
        <v>251</v>
      </c>
      <c r="D227" s="145" t="s">
        <v>142</v>
      </c>
      <c r="E227" s="146" t="s">
        <v>760</v>
      </c>
      <c r="F227" s="147" t="s">
        <v>761</v>
      </c>
      <c r="G227" s="148" t="s">
        <v>145</v>
      </c>
      <c r="H227" s="149">
        <v>640</v>
      </c>
      <c r="I227" s="150"/>
      <c r="J227" s="151">
        <f>ROUND(I227*H227,2)</f>
        <v>0</v>
      </c>
      <c r="K227" s="147" t="s">
        <v>146</v>
      </c>
      <c r="L227" s="34"/>
      <c r="M227" s="152" t="s">
        <v>1</v>
      </c>
      <c r="N227" s="153" t="s">
        <v>38</v>
      </c>
      <c r="O227" s="59"/>
      <c r="P227" s="154">
        <f>O227*H227</f>
        <v>0</v>
      </c>
      <c r="Q227" s="154">
        <v>4.6999999999999999E-4</v>
      </c>
      <c r="R227" s="154">
        <f>Q227*H227</f>
        <v>0.30080000000000001</v>
      </c>
      <c r="S227" s="154">
        <v>0</v>
      </c>
      <c r="T227" s="155">
        <f>S227*H227</f>
        <v>0</v>
      </c>
      <c r="U227" s="33"/>
      <c r="V227" s="33"/>
      <c r="W227" s="33"/>
      <c r="X227" s="33"/>
      <c r="Y227" s="33"/>
      <c r="Z227" s="33"/>
      <c r="AA227" s="33"/>
      <c r="AB227" s="33"/>
      <c r="AC227" s="33"/>
      <c r="AD227" s="33"/>
      <c r="AE227" s="33"/>
      <c r="AR227" s="156" t="s">
        <v>147</v>
      </c>
      <c r="AT227" s="156" t="s">
        <v>142</v>
      </c>
      <c r="AU227" s="156" t="s">
        <v>83</v>
      </c>
      <c r="AY227" s="18" t="s">
        <v>140</v>
      </c>
      <c r="BE227" s="157">
        <f>IF(N227="základní",J227,0)</f>
        <v>0</v>
      </c>
      <c r="BF227" s="157">
        <f>IF(N227="snížená",J227,0)</f>
        <v>0</v>
      </c>
      <c r="BG227" s="157">
        <f>IF(N227="zákl. přenesená",J227,0)</f>
        <v>0</v>
      </c>
      <c r="BH227" s="157">
        <f>IF(N227="sníž. přenesená",J227,0)</f>
        <v>0</v>
      </c>
      <c r="BI227" s="157">
        <f>IF(N227="nulová",J227,0)</f>
        <v>0</v>
      </c>
      <c r="BJ227" s="18" t="s">
        <v>81</v>
      </c>
      <c r="BK227" s="157">
        <f>ROUND(I227*H227,2)</f>
        <v>0</v>
      </c>
      <c r="BL227" s="18" t="s">
        <v>147</v>
      </c>
      <c r="BM227" s="156" t="s">
        <v>1469</v>
      </c>
    </row>
    <row r="228" spans="1:65" s="2" customFormat="1" ht="19.5">
      <c r="A228" s="33"/>
      <c r="B228" s="34"/>
      <c r="C228" s="33"/>
      <c r="D228" s="158" t="s">
        <v>149</v>
      </c>
      <c r="E228" s="33"/>
      <c r="F228" s="159" t="s">
        <v>763</v>
      </c>
      <c r="G228" s="33"/>
      <c r="H228" s="33"/>
      <c r="I228" s="160"/>
      <c r="J228" s="33"/>
      <c r="K228" s="33"/>
      <c r="L228" s="34"/>
      <c r="M228" s="161"/>
      <c r="N228" s="162"/>
      <c r="O228" s="59"/>
      <c r="P228" s="59"/>
      <c r="Q228" s="59"/>
      <c r="R228" s="59"/>
      <c r="S228" s="59"/>
      <c r="T228" s="60"/>
      <c r="U228" s="33"/>
      <c r="V228" s="33"/>
      <c r="W228" s="33"/>
      <c r="X228" s="33"/>
      <c r="Y228" s="33"/>
      <c r="Z228" s="33"/>
      <c r="AA228" s="33"/>
      <c r="AB228" s="33"/>
      <c r="AC228" s="33"/>
      <c r="AD228" s="33"/>
      <c r="AE228" s="33"/>
      <c r="AT228" s="18" t="s">
        <v>149</v>
      </c>
      <c r="AU228" s="18" t="s">
        <v>83</v>
      </c>
    </row>
    <row r="229" spans="1:65" s="2" customFormat="1" ht="11.25">
      <c r="A229" s="33"/>
      <c r="B229" s="34"/>
      <c r="C229" s="33"/>
      <c r="D229" s="163" t="s">
        <v>151</v>
      </c>
      <c r="E229" s="33"/>
      <c r="F229" s="164" t="s">
        <v>764</v>
      </c>
      <c r="G229" s="33"/>
      <c r="H229" s="33"/>
      <c r="I229" s="160"/>
      <c r="J229" s="33"/>
      <c r="K229" s="33"/>
      <c r="L229" s="34"/>
      <c r="M229" s="161"/>
      <c r="N229" s="162"/>
      <c r="O229" s="59"/>
      <c r="P229" s="59"/>
      <c r="Q229" s="59"/>
      <c r="R229" s="59"/>
      <c r="S229" s="59"/>
      <c r="T229" s="60"/>
      <c r="U229" s="33"/>
      <c r="V229" s="33"/>
      <c r="W229" s="33"/>
      <c r="X229" s="33"/>
      <c r="Y229" s="33"/>
      <c r="Z229" s="33"/>
      <c r="AA229" s="33"/>
      <c r="AB229" s="33"/>
      <c r="AC229" s="33"/>
      <c r="AD229" s="33"/>
      <c r="AE229" s="33"/>
      <c r="AT229" s="18" t="s">
        <v>151</v>
      </c>
      <c r="AU229" s="18" t="s">
        <v>83</v>
      </c>
    </row>
    <row r="230" spans="1:65" s="13" customFormat="1" ht="11.25">
      <c r="B230" s="166"/>
      <c r="D230" s="158" t="s">
        <v>155</v>
      </c>
      <c r="E230" s="167" t="s">
        <v>1</v>
      </c>
      <c r="F230" s="168" t="s">
        <v>1470</v>
      </c>
      <c r="H230" s="169">
        <v>640</v>
      </c>
      <c r="I230" s="170"/>
      <c r="L230" s="166"/>
      <c r="M230" s="171"/>
      <c r="N230" s="172"/>
      <c r="O230" s="172"/>
      <c r="P230" s="172"/>
      <c r="Q230" s="172"/>
      <c r="R230" s="172"/>
      <c r="S230" s="172"/>
      <c r="T230" s="173"/>
      <c r="AT230" s="167" t="s">
        <v>155</v>
      </c>
      <c r="AU230" s="167" t="s">
        <v>83</v>
      </c>
      <c r="AV230" s="13" t="s">
        <v>83</v>
      </c>
      <c r="AW230" s="13" t="s">
        <v>30</v>
      </c>
      <c r="AX230" s="13" t="s">
        <v>81</v>
      </c>
      <c r="AY230" s="167" t="s">
        <v>140</v>
      </c>
    </row>
    <row r="231" spans="1:65" s="12" customFormat="1" ht="22.9" customHeight="1">
      <c r="B231" s="131"/>
      <c r="D231" s="132" t="s">
        <v>72</v>
      </c>
      <c r="E231" s="142" t="s">
        <v>540</v>
      </c>
      <c r="F231" s="142" t="s">
        <v>541</v>
      </c>
      <c r="I231" s="134"/>
      <c r="J231" s="143">
        <f>BK231</f>
        <v>0</v>
      </c>
      <c r="L231" s="131"/>
      <c r="M231" s="136"/>
      <c r="N231" s="137"/>
      <c r="O231" s="137"/>
      <c r="P231" s="138">
        <f>SUM(P232:P235)</f>
        <v>0</v>
      </c>
      <c r="Q231" s="137"/>
      <c r="R231" s="138">
        <f>SUM(R232:R235)</f>
        <v>0</v>
      </c>
      <c r="S231" s="137"/>
      <c r="T231" s="139">
        <f>SUM(T232:T235)</f>
        <v>0</v>
      </c>
      <c r="AR231" s="132" t="s">
        <v>81</v>
      </c>
      <c r="AT231" s="140" t="s">
        <v>72</v>
      </c>
      <c r="AU231" s="140" t="s">
        <v>81</v>
      </c>
      <c r="AY231" s="132" t="s">
        <v>140</v>
      </c>
      <c r="BK231" s="141">
        <f>SUM(BK232:BK235)</f>
        <v>0</v>
      </c>
    </row>
    <row r="232" spans="1:65" s="2" customFormat="1" ht="44.25" customHeight="1">
      <c r="A232" s="33"/>
      <c r="B232" s="144"/>
      <c r="C232" s="145" t="s">
        <v>293</v>
      </c>
      <c r="D232" s="145" t="s">
        <v>142</v>
      </c>
      <c r="E232" s="146" t="s">
        <v>582</v>
      </c>
      <c r="F232" s="147" t="s">
        <v>583</v>
      </c>
      <c r="G232" s="148" t="s">
        <v>545</v>
      </c>
      <c r="H232" s="149">
        <v>637.47199999999998</v>
      </c>
      <c r="I232" s="150"/>
      <c r="J232" s="151">
        <f>ROUND(I232*H232,2)</f>
        <v>0</v>
      </c>
      <c r="K232" s="147" t="s">
        <v>146</v>
      </c>
      <c r="L232" s="34"/>
      <c r="M232" s="152" t="s">
        <v>1</v>
      </c>
      <c r="N232" s="153" t="s">
        <v>38</v>
      </c>
      <c r="O232" s="59"/>
      <c r="P232" s="154">
        <f>O232*H232</f>
        <v>0</v>
      </c>
      <c r="Q232" s="154">
        <v>0</v>
      </c>
      <c r="R232" s="154">
        <f>Q232*H232</f>
        <v>0</v>
      </c>
      <c r="S232" s="154">
        <v>0</v>
      </c>
      <c r="T232" s="155">
        <f>S232*H232</f>
        <v>0</v>
      </c>
      <c r="U232" s="33"/>
      <c r="V232" s="33"/>
      <c r="W232" s="33"/>
      <c r="X232" s="33"/>
      <c r="Y232" s="33"/>
      <c r="Z232" s="33"/>
      <c r="AA232" s="33"/>
      <c r="AB232" s="33"/>
      <c r="AC232" s="33"/>
      <c r="AD232" s="33"/>
      <c r="AE232" s="33"/>
      <c r="AR232" s="156" t="s">
        <v>147</v>
      </c>
      <c r="AT232" s="156" t="s">
        <v>142</v>
      </c>
      <c r="AU232" s="156" t="s">
        <v>83</v>
      </c>
      <c r="AY232" s="18" t="s">
        <v>140</v>
      </c>
      <c r="BE232" s="157">
        <f>IF(N232="základní",J232,0)</f>
        <v>0</v>
      </c>
      <c r="BF232" s="157">
        <f>IF(N232="snížená",J232,0)</f>
        <v>0</v>
      </c>
      <c r="BG232" s="157">
        <f>IF(N232="zákl. přenesená",J232,0)</f>
        <v>0</v>
      </c>
      <c r="BH232" s="157">
        <f>IF(N232="sníž. přenesená",J232,0)</f>
        <v>0</v>
      </c>
      <c r="BI232" s="157">
        <f>IF(N232="nulová",J232,0)</f>
        <v>0</v>
      </c>
      <c r="BJ232" s="18" t="s">
        <v>81</v>
      </c>
      <c r="BK232" s="157">
        <f>ROUND(I232*H232,2)</f>
        <v>0</v>
      </c>
      <c r="BL232" s="18" t="s">
        <v>147</v>
      </c>
      <c r="BM232" s="156" t="s">
        <v>1471</v>
      </c>
    </row>
    <row r="233" spans="1:65" s="2" customFormat="1" ht="29.25">
      <c r="A233" s="33"/>
      <c r="B233" s="34"/>
      <c r="C233" s="33"/>
      <c r="D233" s="158" t="s">
        <v>149</v>
      </c>
      <c r="E233" s="33"/>
      <c r="F233" s="159" t="s">
        <v>583</v>
      </c>
      <c r="G233" s="33"/>
      <c r="H233" s="33"/>
      <c r="I233" s="160"/>
      <c r="J233" s="33"/>
      <c r="K233" s="33"/>
      <c r="L233" s="34"/>
      <c r="M233" s="161"/>
      <c r="N233" s="162"/>
      <c r="O233" s="59"/>
      <c r="P233" s="59"/>
      <c r="Q233" s="59"/>
      <c r="R233" s="59"/>
      <c r="S233" s="59"/>
      <c r="T233" s="60"/>
      <c r="U233" s="33"/>
      <c r="V233" s="33"/>
      <c r="W233" s="33"/>
      <c r="X233" s="33"/>
      <c r="Y233" s="33"/>
      <c r="Z233" s="33"/>
      <c r="AA233" s="33"/>
      <c r="AB233" s="33"/>
      <c r="AC233" s="33"/>
      <c r="AD233" s="33"/>
      <c r="AE233" s="33"/>
      <c r="AT233" s="18" t="s">
        <v>149</v>
      </c>
      <c r="AU233" s="18" t="s">
        <v>83</v>
      </c>
    </row>
    <row r="234" spans="1:65" s="2" customFormat="1" ht="11.25">
      <c r="A234" s="33"/>
      <c r="B234" s="34"/>
      <c r="C234" s="33"/>
      <c r="D234" s="163" t="s">
        <v>151</v>
      </c>
      <c r="E234" s="33"/>
      <c r="F234" s="164" t="s">
        <v>585</v>
      </c>
      <c r="G234" s="33"/>
      <c r="H234" s="33"/>
      <c r="I234" s="160"/>
      <c r="J234" s="33"/>
      <c r="K234" s="33"/>
      <c r="L234" s="34"/>
      <c r="M234" s="161"/>
      <c r="N234" s="162"/>
      <c r="O234" s="59"/>
      <c r="P234" s="59"/>
      <c r="Q234" s="59"/>
      <c r="R234" s="59"/>
      <c r="S234" s="59"/>
      <c r="T234" s="60"/>
      <c r="U234" s="33"/>
      <c r="V234" s="33"/>
      <c r="W234" s="33"/>
      <c r="X234" s="33"/>
      <c r="Y234" s="33"/>
      <c r="Z234" s="33"/>
      <c r="AA234" s="33"/>
      <c r="AB234" s="33"/>
      <c r="AC234" s="33"/>
      <c r="AD234" s="33"/>
      <c r="AE234" s="33"/>
      <c r="AT234" s="18" t="s">
        <v>151</v>
      </c>
      <c r="AU234" s="18" t="s">
        <v>83</v>
      </c>
    </row>
    <row r="235" spans="1:65" s="13" customFormat="1" ht="11.25">
      <c r="B235" s="166"/>
      <c r="D235" s="158" t="s">
        <v>155</v>
      </c>
      <c r="E235" s="167" t="s">
        <v>1</v>
      </c>
      <c r="F235" s="168" t="s">
        <v>1472</v>
      </c>
      <c r="H235" s="169">
        <v>637.47199999999998</v>
      </c>
      <c r="I235" s="170"/>
      <c r="L235" s="166"/>
      <c r="M235" s="211"/>
      <c r="N235" s="212"/>
      <c r="O235" s="212"/>
      <c r="P235" s="212"/>
      <c r="Q235" s="212"/>
      <c r="R235" s="212"/>
      <c r="S235" s="212"/>
      <c r="T235" s="213"/>
      <c r="AT235" s="167" t="s">
        <v>155</v>
      </c>
      <c r="AU235" s="167" t="s">
        <v>83</v>
      </c>
      <c r="AV235" s="13" t="s">
        <v>83</v>
      </c>
      <c r="AW235" s="13" t="s">
        <v>30</v>
      </c>
      <c r="AX235" s="13" t="s">
        <v>81</v>
      </c>
      <c r="AY235" s="167" t="s">
        <v>140</v>
      </c>
    </row>
    <row r="236" spans="1:65" s="2" customFormat="1" ht="6.95" customHeight="1">
      <c r="A236" s="33"/>
      <c r="B236" s="48"/>
      <c r="C236" s="49"/>
      <c r="D236" s="49"/>
      <c r="E236" s="49"/>
      <c r="F236" s="49"/>
      <c r="G236" s="49"/>
      <c r="H236" s="49"/>
      <c r="I236" s="49"/>
      <c r="J236" s="49"/>
      <c r="K236" s="49"/>
      <c r="L236" s="34"/>
      <c r="M236" s="33"/>
      <c r="O236" s="33"/>
      <c r="P236" s="33"/>
      <c r="Q236" s="33"/>
      <c r="R236" s="33"/>
      <c r="S236" s="33"/>
      <c r="T236" s="33"/>
      <c r="U236" s="33"/>
      <c r="V236" s="33"/>
      <c r="W236" s="33"/>
      <c r="X236" s="33"/>
      <c r="Y236" s="33"/>
      <c r="Z236" s="33"/>
      <c r="AA236" s="33"/>
      <c r="AB236" s="33"/>
      <c r="AC236" s="33"/>
      <c r="AD236" s="33"/>
      <c r="AE236" s="33"/>
    </row>
  </sheetData>
  <autoFilter ref="C121:K235" xr:uid="{00000000-0009-0000-0000-00000D000000}"/>
  <mergeCells count="9">
    <mergeCell ref="E87:H87"/>
    <mergeCell ref="E112:H112"/>
    <mergeCell ref="E114:H114"/>
    <mergeCell ref="L2:V2"/>
    <mergeCell ref="E7:H7"/>
    <mergeCell ref="E9:H9"/>
    <mergeCell ref="E18:H18"/>
    <mergeCell ref="E27:H27"/>
    <mergeCell ref="E85:H85"/>
  </mergeCells>
  <hyperlinks>
    <hyperlink ref="F127" r:id="rId1" xr:uid="{00000000-0004-0000-0D00-000000000000}"/>
    <hyperlink ref="F136" r:id="rId2" xr:uid="{00000000-0004-0000-0D00-000001000000}"/>
    <hyperlink ref="F140" r:id="rId3" xr:uid="{00000000-0004-0000-0D00-000002000000}"/>
    <hyperlink ref="F148" r:id="rId4" xr:uid="{00000000-0004-0000-0D00-000003000000}"/>
    <hyperlink ref="F165" r:id="rId5" xr:uid="{00000000-0004-0000-0D00-000004000000}"/>
    <hyperlink ref="F170" r:id="rId6" xr:uid="{00000000-0004-0000-0D00-000005000000}"/>
    <hyperlink ref="F180" r:id="rId7" xr:uid="{00000000-0004-0000-0D00-000006000000}"/>
    <hyperlink ref="F187" r:id="rId8" xr:uid="{00000000-0004-0000-0D00-000007000000}"/>
    <hyperlink ref="F191" r:id="rId9" xr:uid="{00000000-0004-0000-0D00-000008000000}"/>
    <hyperlink ref="F195" r:id="rId10" xr:uid="{00000000-0004-0000-0D00-000009000000}"/>
    <hyperlink ref="F229" r:id="rId11" xr:uid="{00000000-0004-0000-0D00-00000A000000}"/>
    <hyperlink ref="F234" r:id="rId12" xr:uid="{00000000-0004-0000-0D00-00000B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2:BM361"/>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48" t="s">
        <v>5</v>
      </c>
      <c r="M2" s="233"/>
      <c r="N2" s="233"/>
      <c r="O2" s="233"/>
      <c r="P2" s="233"/>
      <c r="Q2" s="233"/>
      <c r="R2" s="233"/>
      <c r="S2" s="233"/>
      <c r="T2" s="233"/>
      <c r="U2" s="233"/>
      <c r="V2" s="233"/>
      <c r="AT2" s="18" t="s">
        <v>105</v>
      </c>
    </row>
    <row r="3" spans="1:46" s="1" customFormat="1" ht="6.95" customHeight="1">
      <c r="B3" s="19"/>
      <c r="C3" s="20"/>
      <c r="D3" s="20"/>
      <c r="E3" s="20"/>
      <c r="F3" s="20"/>
      <c r="G3" s="20"/>
      <c r="H3" s="20"/>
      <c r="I3" s="20"/>
      <c r="J3" s="20"/>
      <c r="K3" s="20"/>
      <c r="L3" s="21"/>
      <c r="AT3" s="18" t="s">
        <v>83</v>
      </c>
    </row>
    <row r="4" spans="1:46" s="1" customFormat="1" ht="24.95" customHeight="1">
      <c r="B4" s="21"/>
      <c r="D4" s="22" t="s">
        <v>109</v>
      </c>
      <c r="L4" s="21"/>
      <c r="M4" s="94" t="s">
        <v>10</v>
      </c>
      <c r="AT4" s="18" t="s">
        <v>3</v>
      </c>
    </row>
    <row r="5" spans="1:46" s="1" customFormat="1" ht="6.95" customHeight="1">
      <c r="B5" s="21"/>
      <c r="L5" s="21"/>
    </row>
    <row r="6" spans="1:46" s="1" customFormat="1" ht="12" customHeight="1">
      <c r="B6" s="21"/>
      <c r="D6" s="28" t="s">
        <v>16</v>
      </c>
      <c r="L6" s="21"/>
    </row>
    <row r="7" spans="1:46" s="1" customFormat="1" ht="16.5" customHeight="1">
      <c r="B7" s="21"/>
      <c r="E7" s="261" t="str">
        <f>'Rekapitulace stavby'!K6</f>
        <v>PD - Regenerace sídliště Nádražní II etapa</v>
      </c>
      <c r="F7" s="262"/>
      <c r="G7" s="262"/>
      <c r="H7" s="262"/>
      <c r="L7" s="21"/>
    </row>
    <row r="8" spans="1:46" s="2" customFormat="1" ht="12" customHeight="1">
      <c r="A8" s="33"/>
      <c r="B8" s="34"/>
      <c r="C8" s="33"/>
      <c r="D8" s="28" t="s">
        <v>110</v>
      </c>
      <c r="E8" s="33"/>
      <c r="F8" s="33"/>
      <c r="G8" s="33"/>
      <c r="H8" s="33"/>
      <c r="I8" s="33"/>
      <c r="J8" s="33"/>
      <c r="K8" s="33"/>
      <c r="L8" s="43"/>
      <c r="S8" s="33"/>
      <c r="T8" s="33"/>
      <c r="U8" s="33"/>
      <c r="V8" s="33"/>
      <c r="W8" s="33"/>
      <c r="X8" s="33"/>
      <c r="Y8" s="33"/>
      <c r="Z8" s="33"/>
      <c r="AA8" s="33"/>
      <c r="AB8" s="33"/>
      <c r="AC8" s="33"/>
      <c r="AD8" s="33"/>
      <c r="AE8" s="33"/>
    </row>
    <row r="9" spans="1:46" s="2" customFormat="1" ht="16.5" customHeight="1">
      <c r="A9" s="33"/>
      <c r="B9" s="34"/>
      <c r="C9" s="33"/>
      <c r="D9" s="33"/>
      <c r="E9" s="226" t="s">
        <v>1473</v>
      </c>
      <c r="F9" s="263"/>
      <c r="G9" s="263"/>
      <c r="H9" s="263"/>
      <c r="I9" s="33"/>
      <c r="J9" s="33"/>
      <c r="K9" s="33"/>
      <c r="L9" s="43"/>
      <c r="S9" s="33"/>
      <c r="T9" s="33"/>
      <c r="U9" s="33"/>
      <c r="V9" s="33"/>
      <c r="W9" s="33"/>
      <c r="X9" s="33"/>
      <c r="Y9" s="33"/>
      <c r="Z9" s="33"/>
      <c r="AA9" s="33"/>
      <c r="AB9" s="33"/>
      <c r="AC9" s="33"/>
      <c r="AD9" s="33"/>
      <c r="AE9" s="33"/>
    </row>
    <row r="10" spans="1:46" s="2" customFormat="1" ht="11.25">
      <c r="A10" s="33"/>
      <c r="B10" s="34"/>
      <c r="C10" s="33"/>
      <c r="D10" s="33"/>
      <c r="E10" s="33"/>
      <c r="F10" s="33"/>
      <c r="G10" s="33"/>
      <c r="H10" s="33"/>
      <c r="I10" s="33"/>
      <c r="J10" s="33"/>
      <c r="K10" s="33"/>
      <c r="L10" s="43"/>
      <c r="S10" s="33"/>
      <c r="T10" s="33"/>
      <c r="U10" s="33"/>
      <c r="V10" s="33"/>
      <c r="W10" s="33"/>
      <c r="X10" s="33"/>
      <c r="Y10" s="33"/>
      <c r="Z10" s="33"/>
      <c r="AA10" s="33"/>
      <c r="AB10" s="33"/>
      <c r="AC10" s="33"/>
      <c r="AD10" s="33"/>
      <c r="AE10" s="33"/>
    </row>
    <row r="11" spans="1:46" s="2" customFormat="1" ht="12" customHeight="1">
      <c r="A11" s="33"/>
      <c r="B11" s="34"/>
      <c r="C11" s="33"/>
      <c r="D11" s="28" t="s">
        <v>18</v>
      </c>
      <c r="E11" s="33"/>
      <c r="F11" s="26" t="s">
        <v>1</v>
      </c>
      <c r="G11" s="33"/>
      <c r="H11" s="33"/>
      <c r="I11" s="28" t="s">
        <v>19</v>
      </c>
      <c r="J11" s="26" t="s">
        <v>1</v>
      </c>
      <c r="K11" s="33"/>
      <c r="L11" s="43"/>
      <c r="S11" s="33"/>
      <c r="T11" s="33"/>
      <c r="U11" s="33"/>
      <c r="V11" s="33"/>
      <c r="W11" s="33"/>
      <c r="X11" s="33"/>
      <c r="Y11" s="33"/>
      <c r="Z11" s="33"/>
      <c r="AA11" s="33"/>
      <c r="AB11" s="33"/>
      <c r="AC11" s="33"/>
      <c r="AD11" s="33"/>
      <c r="AE11" s="33"/>
    </row>
    <row r="12" spans="1:46" s="2" customFormat="1" ht="12" customHeight="1">
      <c r="A12" s="33"/>
      <c r="B12" s="34"/>
      <c r="C12" s="33"/>
      <c r="D12" s="28" t="s">
        <v>20</v>
      </c>
      <c r="E12" s="33"/>
      <c r="F12" s="26" t="s">
        <v>21</v>
      </c>
      <c r="G12" s="33"/>
      <c r="H12" s="33"/>
      <c r="I12" s="28" t="s">
        <v>22</v>
      </c>
      <c r="J12" s="56" t="str">
        <f>'Rekapitulace stavby'!AN8</f>
        <v>11. 8. 2022</v>
      </c>
      <c r="K12" s="33"/>
      <c r="L12" s="43"/>
      <c r="S12" s="33"/>
      <c r="T12" s="33"/>
      <c r="U12" s="33"/>
      <c r="V12" s="33"/>
      <c r="W12" s="33"/>
      <c r="X12" s="33"/>
      <c r="Y12" s="33"/>
      <c r="Z12" s="33"/>
      <c r="AA12" s="33"/>
      <c r="AB12" s="33"/>
      <c r="AC12" s="33"/>
      <c r="AD12" s="33"/>
      <c r="AE12" s="33"/>
    </row>
    <row r="13" spans="1:46" s="2" customFormat="1" ht="10.9" customHeight="1">
      <c r="A13" s="33"/>
      <c r="B13" s="34"/>
      <c r="C13" s="33"/>
      <c r="D13" s="33"/>
      <c r="E13" s="33"/>
      <c r="F13" s="33"/>
      <c r="G13" s="33"/>
      <c r="H13" s="33"/>
      <c r="I13" s="33"/>
      <c r="J13" s="33"/>
      <c r="K13" s="33"/>
      <c r="L13" s="43"/>
      <c r="S13" s="33"/>
      <c r="T13" s="33"/>
      <c r="U13" s="33"/>
      <c r="V13" s="33"/>
      <c r="W13" s="33"/>
      <c r="X13" s="33"/>
      <c r="Y13" s="33"/>
      <c r="Z13" s="33"/>
      <c r="AA13" s="33"/>
      <c r="AB13" s="33"/>
      <c r="AC13" s="33"/>
      <c r="AD13" s="33"/>
      <c r="AE13" s="33"/>
    </row>
    <row r="14" spans="1:46" s="2" customFormat="1" ht="12" customHeight="1">
      <c r="A14" s="33"/>
      <c r="B14" s="34"/>
      <c r="C14" s="33"/>
      <c r="D14" s="28" t="s">
        <v>24</v>
      </c>
      <c r="E14" s="33"/>
      <c r="F14" s="33"/>
      <c r="G14" s="33"/>
      <c r="H14" s="33"/>
      <c r="I14" s="28" t="s">
        <v>25</v>
      </c>
      <c r="J14" s="26" t="str">
        <f>IF('Rekapitulace stavby'!AN10="","",'Rekapitulace stavby'!AN10)</f>
        <v/>
      </c>
      <c r="K14" s="33"/>
      <c r="L14" s="43"/>
      <c r="S14" s="33"/>
      <c r="T14" s="33"/>
      <c r="U14" s="33"/>
      <c r="V14" s="33"/>
      <c r="W14" s="33"/>
      <c r="X14" s="33"/>
      <c r="Y14" s="33"/>
      <c r="Z14" s="33"/>
      <c r="AA14" s="33"/>
      <c r="AB14" s="33"/>
      <c r="AC14" s="33"/>
      <c r="AD14" s="33"/>
      <c r="AE14" s="33"/>
    </row>
    <row r="15" spans="1:46" s="2" customFormat="1" ht="18" customHeight="1">
      <c r="A15" s="33"/>
      <c r="B15" s="34"/>
      <c r="C15" s="33"/>
      <c r="D15" s="33"/>
      <c r="E15" s="26" t="str">
        <f>IF('Rekapitulace stavby'!E11="","",'Rekapitulace stavby'!E11)</f>
        <v xml:space="preserve"> </v>
      </c>
      <c r="F15" s="33"/>
      <c r="G15" s="33"/>
      <c r="H15" s="33"/>
      <c r="I15" s="28" t="s">
        <v>26</v>
      </c>
      <c r="J15" s="26" t="str">
        <f>IF('Rekapitulace stavby'!AN11="","",'Rekapitulace stavby'!AN11)</f>
        <v/>
      </c>
      <c r="K15" s="33"/>
      <c r="L15" s="43"/>
      <c r="S15" s="33"/>
      <c r="T15" s="33"/>
      <c r="U15" s="33"/>
      <c r="V15" s="33"/>
      <c r="W15" s="33"/>
      <c r="X15" s="33"/>
      <c r="Y15" s="33"/>
      <c r="Z15" s="33"/>
      <c r="AA15" s="33"/>
      <c r="AB15" s="33"/>
      <c r="AC15" s="33"/>
      <c r="AD15" s="33"/>
      <c r="AE15" s="33"/>
    </row>
    <row r="16" spans="1:46" s="2" customFormat="1" ht="6.95" customHeight="1">
      <c r="A16" s="33"/>
      <c r="B16" s="34"/>
      <c r="C16" s="33"/>
      <c r="D16" s="33"/>
      <c r="E16" s="33"/>
      <c r="F16" s="33"/>
      <c r="G16" s="33"/>
      <c r="H16" s="33"/>
      <c r="I16" s="33"/>
      <c r="J16" s="33"/>
      <c r="K16" s="33"/>
      <c r="L16" s="43"/>
      <c r="S16" s="33"/>
      <c r="T16" s="33"/>
      <c r="U16" s="33"/>
      <c r="V16" s="33"/>
      <c r="W16" s="33"/>
      <c r="X16" s="33"/>
      <c r="Y16" s="33"/>
      <c r="Z16" s="33"/>
      <c r="AA16" s="33"/>
      <c r="AB16" s="33"/>
      <c r="AC16" s="33"/>
      <c r="AD16" s="33"/>
      <c r="AE16" s="33"/>
    </row>
    <row r="17" spans="1:31" s="2" customFormat="1" ht="12" customHeight="1">
      <c r="A17" s="33"/>
      <c r="B17" s="34"/>
      <c r="C17" s="33"/>
      <c r="D17" s="28" t="s">
        <v>27</v>
      </c>
      <c r="E17" s="33"/>
      <c r="F17" s="33"/>
      <c r="G17" s="33"/>
      <c r="H17" s="33"/>
      <c r="I17" s="28" t="s">
        <v>25</v>
      </c>
      <c r="J17" s="29" t="str">
        <f>'Rekapitulace stavby'!AN13</f>
        <v>Vyplň údaj</v>
      </c>
      <c r="K17" s="33"/>
      <c r="L17" s="43"/>
      <c r="S17" s="33"/>
      <c r="T17" s="33"/>
      <c r="U17" s="33"/>
      <c r="V17" s="33"/>
      <c r="W17" s="33"/>
      <c r="X17" s="33"/>
      <c r="Y17" s="33"/>
      <c r="Z17" s="33"/>
      <c r="AA17" s="33"/>
      <c r="AB17" s="33"/>
      <c r="AC17" s="33"/>
      <c r="AD17" s="33"/>
      <c r="AE17" s="33"/>
    </row>
    <row r="18" spans="1:31" s="2" customFormat="1" ht="18" customHeight="1">
      <c r="A18" s="33"/>
      <c r="B18" s="34"/>
      <c r="C18" s="33"/>
      <c r="D18" s="33"/>
      <c r="E18" s="264" t="str">
        <f>'Rekapitulace stavby'!E14</f>
        <v>Vyplň údaj</v>
      </c>
      <c r="F18" s="232"/>
      <c r="G18" s="232"/>
      <c r="H18" s="232"/>
      <c r="I18" s="28" t="s">
        <v>26</v>
      </c>
      <c r="J18" s="29" t="str">
        <f>'Rekapitulace stavby'!AN14</f>
        <v>Vyplň údaj</v>
      </c>
      <c r="K18" s="33"/>
      <c r="L18" s="43"/>
      <c r="S18" s="33"/>
      <c r="T18" s="33"/>
      <c r="U18" s="33"/>
      <c r="V18" s="33"/>
      <c r="W18" s="33"/>
      <c r="X18" s="33"/>
      <c r="Y18" s="33"/>
      <c r="Z18" s="33"/>
      <c r="AA18" s="33"/>
      <c r="AB18" s="33"/>
      <c r="AC18" s="33"/>
      <c r="AD18" s="33"/>
      <c r="AE18" s="33"/>
    </row>
    <row r="19" spans="1:31" s="2" customFormat="1" ht="6.95" customHeight="1">
      <c r="A19" s="33"/>
      <c r="B19" s="34"/>
      <c r="C19" s="33"/>
      <c r="D19" s="33"/>
      <c r="E19" s="33"/>
      <c r="F19" s="33"/>
      <c r="G19" s="33"/>
      <c r="H19" s="33"/>
      <c r="I19" s="33"/>
      <c r="J19" s="33"/>
      <c r="K19" s="33"/>
      <c r="L19" s="43"/>
      <c r="S19" s="33"/>
      <c r="T19" s="33"/>
      <c r="U19" s="33"/>
      <c r="V19" s="33"/>
      <c r="W19" s="33"/>
      <c r="X19" s="33"/>
      <c r="Y19" s="33"/>
      <c r="Z19" s="33"/>
      <c r="AA19" s="33"/>
      <c r="AB19" s="33"/>
      <c r="AC19" s="33"/>
      <c r="AD19" s="33"/>
      <c r="AE19" s="33"/>
    </row>
    <row r="20" spans="1:31" s="2" customFormat="1" ht="12" customHeight="1">
      <c r="A20" s="33"/>
      <c r="B20" s="34"/>
      <c r="C20" s="33"/>
      <c r="D20" s="28" t="s">
        <v>29</v>
      </c>
      <c r="E20" s="33"/>
      <c r="F20" s="33"/>
      <c r="G20" s="33"/>
      <c r="H20" s="33"/>
      <c r="I20" s="28" t="s">
        <v>25</v>
      </c>
      <c r="J20" s="26" t="str">
        <f>IF('Rekapitulace stavby'!AN16="","",'Rekapitulace stavby'!AN16)</f>
        <v/>
      </c>
      <c r="K20" s="33"/>
      <c r="L20" s="43"/>
      <c r="S20" s="33"/>
      <c r="T20" s="33"/>
      <c r="U20" s="33"/>
      <c r="V20" s="33"/>
      <c r="W20" s="33"/>
      <c r="X20" s="33"/>
      <c r="Y20" s="33"/>
      <c r="Z20" s="33"/>
      <c r="AA20" s="33"/>
      <c r="AB20" s="33"/>
      <c r="AC20" s="33"/>
      <c r="AD20" s="33"/>
      <c r="AE20" s="33"/>
    </row>
    <row r="21" spans="1:31" s="2" customFormat="1" ht="18" customHeight="1">
      <c r="A21" s="33"/>
      <c r="B21" s="34"/>
      <c r="C21" s="33"/>
      <c r="D21" s="33"/>
      <c r="E21" s="26" t="str">
        <f>IF('Rekapitulace stavby'!E17="","",'Rekapitulace stavby'!E17)</f>
        <v xml:space="preserve"> </v>
      </c>
      <c r="F21" s="33"/>
      <c r="G21" s="33"/>
      <c r="H21" s="33"/>
      <c r="I21" s="28" t="s">
        <v>26</v>
      </c>
      <c r="J21" s="26" t="str">
        <f>IF('Rekapitulace stavby'!AN17="","",'Rekapitulace stavby'!AN17)</f>
        <v/>
      </c>
      <c r="K21" s="33"/>
      <c r="L21" s="43"/>
      <c r="S21" s="33"/>
      <c r="T21" s="33"/>
      <c r="U21" s="33"/>
      <c r="V21" s="33"/>
      <c r="W21" s="33"/>
      <c r="X21" s="33"/>
      <c r="Y21" s="33"/>
      <c r="Z21" s="33"/>
      <c r="AA21" s="33"/>
      <c r="AB21" s="33"/>
      <c r="AC21" s="33"/>
      <c r="AD21" s="33"/>
      <c r="AE21" s="33"/>
    </row>
    <row r="22" spans="1:31" s="2" customFormat="1" ht="6.95" customHeight="1">
      <c r="A22" s="33"/>
      <c r="B22" s="34"/>
      <c r="C22" s="33"/>
      <c r="D22" s="33"/>
      <c r="E22" s="33"/>
      <c r="F22" s="33"/>
      <c r="G22" s="33"/>
      <c r="H22" s="33"/>
      <c r="I22" s="33"/>
      <c r="J22" s="33"/>
      <c r="K22" s="33"/>
      <c r="L22" s="43"/>
      <c r="S22" s="33"/>
      <c r="T22" s="33"/>
      <c r="U22" s="33"/>
      <c r="V22" s="33"/>
      <c r="W22" s="33"/>
      <c r="X22" s="33"/>
      <c r="Y22" s="33"/>
      <c r="Z22" s="33"/>
      <c r="AA22" s="33"/>
      <c r="AB22" s="33"/>
      <c r="AC22" s="33"/>
      <c r="AD22" s="33"/>
      <c r="AE22" s="33"/>
    </row>
    <row r="23" spans="1:31" s="2" customFormat="1" ht="12" customHeight="1">
      <c r="A23" s="33"/>
      <c r="B23" s="34"/>
      <c r="C23" s="33"/>
      <c r="D23" s="28" t="s">
        <v>31</v>
      </c>
      <c r="E23" s="33"/>
      <c r="F23" s="33"/>
      <c r="G23" s="33"/>
      <c r="H23" s="33"/>
      <c r="I23" s="28" t="s">
        <v>25</v>
      </c>
      <c r="J23" s="26" t="str">
        <f>IF('Rekapitulace stavby'!AN19="","",'Rekapitulace stavby'!AN19)</f>
        <v/>
      </c>
      <c r="K23" s="33"/>
      <c r="L23" s="43"/>
      <c r="S23" s="33"/>
      <c r="T23" s="33"/>
      <c r="U23" s="33"/>
      <c r="V23" s="33"/>
      <c r="W23" s="33"/>
      <c r="X23" s="33"/>
      <c r="Y23" s="33"/>
      <c r="Z23" s="33"/>
      <c r="AA23" s="33"/>
      <c r="AB23" s="33"/>
      <c r="AC23" s="33"/>
      <c r="AD23" s="33"/>
      <c r="AE23" s="33"/>
    </row>
    <row r="24" spans="1:31" s="2" customFormat="1" ht="18" customHeight="1">
      <c r="A24" s="33"/>
      <c r="B24" s="34"/>
      <c r="C24" s="33"/>
      <c r="D24" s="33"/>
      <c r="E24" s="26" t="str">
        <f>IF('Rekapitulace stavby'!E20="","",'Rekapitulace stavby'!E20)</f>
        <v xml:space="preserve"> </v>
      </c>
      <c r="F24" s="33"/>
      <c r="G24" s="33"/>
      <c r="H24" s="33"/>
      <c r="I24" s="28" t="s">
        <v>26</v>
      </c>
      <c r="J24" s="26" t="str">
        <f>IF('Rekapitulace stavby'!AN20="","",'Rekapitulace stavby'!AN20)</f>
        <v/>
      </c>
      <c r="K24" s="33"/>
      <c r="L24" s="43"/>
      <c r="S24" s="33"/>
      <c r="T24" s="33"/>
      <c r="U24" s="33"/>
      <c r="V24" s="33"/>
      <c r="W24" s="33"/>
      <c r="X24" s="33"/>
      <c r="Y24" s="33"/>
      <c r="Z24" s="33"/>
      <c r="AA24" s="33"/>
      <c r="AB24" s="33"/>
      <c r="AC24" s="33"/>
      <c r="AD24" s="33"/>
      <c r="AE24" s="33"/>
    </row>
    <row r="25" spans="1:31" s="2" customFormat="1" ht="6.95" customHeight="1">
      <c r="A25" s="33"/>
      <c r="B25" s="34"/>
      <c r="C25" s="33"/>
      <c r="D25" s="33"/>
      <c r="E25" s="33"/>
      <c r="F25" s="33"/>
      <c r="G25" s="33"/>
      <c r="H25" s="33"/>
      <c r="I25" s="33"/>
      <c r="J25" s="33"/>
      <c r="K25" s="33"/>
      <c r="L25" s="43"/>
      <c r="S25" s="33"/>
      <c r="T25" s="33"/>
      <c r="U25" s="33"/>
      <c r="V25" s="33"/>
      <c r="W25" s="33"/>
      <c r="X25" s="33"/>
      <c r="Y25" s="33"/>
      <c r="Z25" s="33"/>
      <c r="AA25" s="33"/>
      <c r="AB25" s="33"/>
      <c r="AC25" s="33"/>
      <c r="AD25" s="33"/>
      <c r="AE25" s="33"/>
    </row>
    <row r="26" spans="1:31" s="2" customFormat="1" ht="12" customHeight="1">
      <c r="A26" s="33"/>
      <c r="B26" s="34"/>
      <c r="C26" s="33"/>
      <c r="D26" s="28" t="s">
        <v>32</v>
      </c>
      <c r="E26" s="33"/>
      <c r="F26" s="33"/>
      <c r="G26" s="33"/>
      <c r="H26" s="33"/>
      <c r="I26" s="33"/>
      <c r="J26" s="33"/>
      <c r="K26" s="33"/>
      <c r="L26" s="43"/>
      <c r="S26" s="33"/>
      <c r="T26" s="33"/>
      <c r="U26" s="33"/>
      <c r="V26" s="33"/>
      <c r="W26" s="33"/>
      <c r="X26" s="33"/>
      <c r="Y26" s="33"/>
      <c r="Z26" s="33"/>
      <c r="AA26" s="33"/>
      <c r="AB26" s="33"/>
      <c r="AC26" s="33"/>
      <c r="AD26" s="33"/>
      <c r="AE26" s="33"/>
    </row>
    <row r="27" spans="1:31" s="8" customFormat="1" ht="16.5" customHeight="1">
      <c r="A27" s="95"/>
      <c r="B27" s="96"/>
      <c r="C27" s="95"/>
      <c r="D27" s="95"/>
      <c r="E27" s="237" t="s">
        <v>1</v>
      </c>
      <c r="F27" s="237"/>
      <c r="G27" s="237"/>
      <c r="H27" s="237"/>
      <c r="I27" s="95"/>
      <c r="J27" s="95"/>
      <c r="K27" s="95"/>
      <c r="L27" s="97"/>
      <c r="S27" s="95"/>
      <c r="T27" s="95"/>
      <c r="U27" s="95"/>
      <c r="V27" s="95"/>
      <c r="W27" s="95"/>
      <c r="X27" s="95"/>
      <c r="Y27" s="95"/>
      <c r="Z27" s="95"/>
      <c r="AA27" s="95"/>
      <c r="AB27" s="95"/>
      <c r="AC27" s="95"/>
      <c r="AD27" s="95"/>
      <c r="AE27" s="95"/>
    </row>
    <row r="28" spans="1:31" s="2" customFormat="1" ht="6.95" customHeight="1">
      <c r="A28" s="33"/>
      <c r="B28" s="34"/>
      <c r="C28" s="33"/>
      <c r="D28" s="33"/>
      <c r="E28" s="33"/>
      <c r="F28" s="33"/>
      <c r="G28" s="33"/>
      <c r="H28" s="33"/>
      <c r="I28" s="33"/>
      <c r="J28" s="33"/>
      <c r="K28" s="33"/>
      <c r="L28" s="43"/>
      <c r="S28" s="33"/>
      <c r="T28" s="33"/>
      <c r="U28" s="33"/>
      <c r="V28" s="33"/>
      <c r="W28" s="33"/>
      <c r="X28" s="33"/>
      <c r="Y28" s="33"/>
      <c r="Z28" s="33"/>
      <c r="AA28" s="33"/>
      <c r="AB28" s="33"/>
      <c r="AC28" s="33"/>
      <c r="AD28" s="33"/>
      <c r="AE28" s="33"/>
    </row>
    <row r="29" spans="1:31" s="2" customFormat="1" ht="6.95" customHeight="1">
      <c r="A29" s="33"/>
      <c r="B29" s="34"/>
      <c r="C29" s="33"/>
      <c r="D29" s="67"/>
      <c r="E29" s="67"/>
      <c r="F29" s="67"/>
      <c r="G29" s="67"/>
      <c r="H29" s="67"/>
      <c r="I29" s="67"/>
      <c r="J29" s="67"/>
      <c r="K29" s="67"/>
      <c r="L29" s="43"/>
      <c r="S29" s="33"/>
      <c r="T29" s="33"/>
      <c r="U29" s="33"/>
      <c r="V29" s="33"/>
      <c r="W29" s="33"/>
      <c r="X29" s="33"/>
      <c r="Y29" s="33"/>
      <c r="Z29" s="33"/>
      <c r="AA29" s="33"/>
      <c r="AB29" s="33"/>
      <c r="AC29" s="33"/>
      <c r="AD29" s="33"/>
      <c r="AE29" s="33"/>
    </row>
    <row r="30" spans="1:31" s="2" customFormat="1" ht="25.35" customHeight="1">
      <c r="A30" s="33"/>
      <c r="B30" s="34"/>
      <c r="C30" s="33"/>
      <c r="D30" s="98" t="s">
        <v>33</v>
      </c>
      <c r="E30" s="33"/>
      <c r="F30" s="33"/>
      <c r="G30" s="33"/>
      <c r="H30" s="33"/>
      <c r="I30" s="33"/>
      <c r="J30" s="72">
        <f>ROUND(J120, 2)</f>
        <v>0</v>
      </c>
      <c r="K30" s="33"/>
      <c r="L30" s="43"/>
      <c r="S30" s="33"/>
      <c r="T30" s="33"/>
      <c r="U30" s="33"/>
      <c r="V30" s="33"/>
      <c r="W30" s="33"/>
      <c r="X30" s="33"/>
      <c r="Y30" s="33"/>
      <c r="Z30" s="33"/>
      <c r="AA30" s="33"/>
      <c r="AB30" s="33"/>
      <c r="AC30" s="33"/>
      <c r="AD30" s="33"/>
      <c r="AE30" s="33"/>
    </row>
    <row r="31" spans="1:31" s="2" customFormat="1" ht="6.95" customHeight="1">
      <c r="A31" s="33"/>
      <c r="B31" s="34"/>
      <c r="C31" s="33"/>
      <c r="D31" s="67"/>
      <c r="E31" s="67"/>
      <c r="F31" s="67"/>
      <c r="G31" s="67"/>
      <c r="H31" s="67"/>
      <c r="I31" s="67"/>
      <c r="J31" s="67"/>
      <c r="K31" s="67"/>
      <c r="L31" s="43"/>
      <c r="S31" s="33"/>
      <c r="T31" s="33"/>
      <c r="U31" s="33"/>
      <c r="V31" s="33"/>
      <c r="W31" s="33"/>
      <c r="X31" s="33"/>
      <c r="Y31" s="33"/>
      <c r="Z31" s="33"/>
      <c r="AA31" s="33"/>
      <c r="AB31" s="33"/>
      <c r="AC31" s="33"/>
      <c r="AD31" s="33"/>
      <c r="AE31" s="33"/>
    </row>
    <row r="32" spans="1:31" s="2" customFormat="1" ht="14.45" customHeight="1">
      <c r="A32" s="33"/>
      <c r="B32" s="34"/>
      <c r="C32" s="33"/>
      <c r="D32" s="33"/>
      <c r="E32" s="33"/>
      <c r="F32" s="37" t="s">
        <v>35</v>
      </c>
      <c r="G32" s="33"/>
      <c r="H32" s="33"/>
      <c r="I32" s="37" t="s">
        <v>34</v>
      </c>
      <c r="J32" s="37" t="s">
        <v>36</v>
      </c>
      <c r="K32" s="33"/>
      <c r="L32" s="43"/>
      <c r="S32" s="33"/>
      <c r="T32" s="33"/>
      <c r="U32" s="33"/>
      <c r="V32" s="33"/>
      <c r="W32" s="33"/>
      <c r="X32" s="33"/>
      <c r="Y32" s="33"/>
      <c r="Z32" s="33"/>
      <c r="AA32" s="33"/>
      <c r="AB32" s="33"/>
      <c r="AC32" s="33"/>
      <c r="AD32" s="33"/>
      <c r="AE32" s="33"/>
    </row>
    <row r="33" spans="1:31" s="2" customFormat="1" ht="14.45" customHeight="1">
      <c r="A33" s="33"/>
      <c r="B33" s="34"/>
      <c r="C33" s="33"/>
      <c r="D33" s="99" t="s">
        <v>37</v>
      </c>
      <c r="E33" s="28" t="s">
        <v>38</v>
      </c>
      <c r="F33" s="100">
        <f>ROUND((SUM(BE120:BE360)),  2)</f>
        <v>0</v>
      </c>
      <c r="G33" s="33"/>
      <c r="H33" s="33"/>
      <c r="I33" s="101">
        <v>0.21</v>
      </c>
      <c r="J33" s="100">
        <f>ROUND(((SUM(BE120:BE360))*I33),  2)</f>
        <v>0</v>
      </c>
      <c r="K33" s="33"/>
      <c r="L33" s="43"/>
      <c r="S33" s="33"/>
      <c r="T33" s="33"/>
      <c r="U33" s="33"/>
      <c r="V33" s="33"/>
      <c r="W33" s="33"/>
      <c r="X33" s="33"/>
      <c r="Y33" s="33"/>
      <c r="Z33" s="33"/>
      <c r="AA33" s="33"/>
      <c r="AB33" s="33"/>
      <c r="AC33" s="33"/>
      <c r="AD33" s="33"/>
      <c r="AE33" s="33"/>
    </row>
    <row r="34" spans="1:31" s="2" customFormat="1" ht="14.45" customHeight="1">
      <c r="A34" s="33"/>
      <c r="B34" s="34"/>
      <c r="C34" s="33"/>
      <c r="D34" s="33"/>
      <c r="E34" s="28" t="s">
        <v>39</v>
      </c>
      <c r="F34" s="100">
        <f>ROUND((SUM(BF120:BF360)),  2)</f>
        <v>0</v>
      </c>
      <c r="G34" s="33"/>
      <c r="H34" s="33"/>
      <c r="I34" s="101">
        <v>0.15</v>
      </c>
      <c r="J34" s="100">
        <f>ROUND(((SUM(BF120:BF360))*I34),  2)</f>
        <v>0</v>
      </c>
      <c r="K34" s="33"/>
      <c r="L34" s="43"/>
      <c r="S34" s="33"/>
      <c r="T34" s="33"/>
      <c r="U34" s="33"/>
      <c r="V34" s="33"/>
      <c r="W34" s="33"/>
      <c r="X34" s="33"/>
      <c r="Y34" s="33"/>
      <c r="Z34" s="33"/>
      <c r="AA34" s="33"/>
      <c r="AB34" s="33"/>
      <c r="AC34" s="33"/>
      <c r="AD34" s="33"/>
      <c r="AE34" s="33"/>
    </row>
    <row r="35" spans="1:31" s="2" customFormat="1" ht="14.45" hidden="1" customHeight="1">
      <c r="A35" s="33"/>
      <c r="B35" s="34"/>
      <c r="C35" s="33"/>
      <c r="D35" s="33"/>
      <c r="E35" s="28" t="s">
        <v>40</v>
      </c>
      <c r="F35" s="100">
        <f>ROUND((SUM(BG120:BG360)),  2)</f>
        <v>0</v>
      </c>
      <c r="G35" s="33"/>
      <c r="H35" s="33"/>
      <c r="I35" s="101">
        <v>0.21</v>
      </c>
      <c r="J35" s="100">
        <f>0</f>
        <v>0</v>
      </c>
      <c r="K35" s="33"/>
      <c r="L35" s="43"/>
      <c r="S35" s="33"/>
      <c r="T35" s="33"/>
      <c r="U35" s="33"/>
      <c r="V35" s="33"/>
      <c r="W35" s="33"/>
      <c r="X35" s="33"/>
      <c r="Y35" s="33"/>
      <c r="Z35" s="33"/>
      <c r="AA35" s="33"/>
      <c r="AB35" s="33"/>
      <c r="AC35" s="33"/>
      <c r="AD35" s="33"/>
      <c r="AE35" s="33"/>
    </row>
    <row r="36" spans="1:31" s="2" customFormat="1" ht="14.45" hidden="1" customHeight="1">
      <c r="A36" s="33"/>
      <c r="B36" s="34"/>
      <c r="C36" s="33"/>
      <c r="D36" s="33"/>
      <c r="E36" s="28" t="s">
        <v>41</v>
      </c>
      <c r="F36" s="100">
        <f>ROUND((SUM(BH120:BH360)),  2)</f>
        <v>0</v>
      </c>
      <c r="G36" s="33"/>
      <c r="H36" s="33"/>
      <c r="I36" s="101">
        <v>0.15</v>
      </c>
      <c r="J36" s="100">
        <f>0</f>
        <v>0</v>
      </c>
      <c r="K36" s="33"/>
      <c r="L36" s="43"/>
      <c r="S36" s="33"/>
      <c r="T36" s="33"/>
      <c r="U36" s="33"/>
      <c r="V36" s="33"/>
      <c r="W36" s="33"/>
      <c r="X36" s="33"/>
      <c r="Y36" s="33"/>
      <c r="Z36" s="33"/>
      <c r="AA36" s="33"/>
      <c r="AB36" s="33"/>
      <c r="AC36" s="33"/>
      <c r="AD36" s="33"/>
      <c r="AE36" s="33"/>
    </row>
    <row r="37" spans="1:31" s="2" customFormat="1" ht="14.45" hidden="1" customHeight="1">
      <c r="A37" s="33"/>
      <c r="B37" s="34"/>
      <c r="C37" s="33"/>
      <c r="D37" s="33"/>
      <c r="E37" s="28" t="s">
        <v>42</v>
      </c>
      <c r="F37" s="100">
        <f>ROUND((SUM(BI120:BI360)),  2)</f>
        <v>0</v>
      </c>
      <c r="G37" s="33"/>
      <c r="H37" s="33"/>
      <c r="I37" s="101">
        <v>0</v>
      </c>
      <c r="J37" s="100">
        <f>0</f>
        <v>0</v>
      </c>
      <c r="K37" s="33"/>
      <c r="L37" s="43"/>
      <c r="S37" s="33"/>
      <c r="T37" s="33"/>
      <c r="U37" s="33"/>
      <c r="V37" s="33"/>
      <c r="W37" s="33"/>
      <c r="X37" s="33"/>
      <c r="Y37" s="33"/>
      <c r="Z37" s="33"/>
      <c r="AA37" s="33"/>
      <c r="AB37" s="33"/>
      <c r="AC37" s="33"/>
      <c r="AD37" s="33"/>
      <c r="AE37" s="33"/>
    </row>
    <row r="38" spans="1:31" s="2" customFormat="1" ht="6.95" customHeight="1">
      <c r="A38" s="33"/>
      <c r="B38" s="34"/>
      <c r="C38" s="33"/>
      <c r="D38" s="33"/>
      <c r="E38" s="33"/>
      <c r="F38" s="33"/>
      <c r="G38" s="33"/>
      <c r="H38" s="33"/>
      <c r="I38" s="33"/>
      <c r="J38" s="33"/>
      <c r="K38" s="33"/>
      <c r="L38" s="43"/>
      <c r="S38" s="33"/>
      <c r="T38" s="33"/>
      <c r="U38" s="33"/>
      <c r="V38" s="33"/>
      <c r="W38" s="33"/>
      <c r="X38" s="33"/>
      <c r="Y38" s="33"/>
      <c r="Z38" s="33"/>
      <c r="AA38" s="33"/>
      <c r="AB38" s="33"/>
      <c r="AC38" s="33"/>
      <c r="AD38" s="33"/>
      <c r="AE38" s="33"/>
    </row>
    <row r="39" spans="1:31" s="2" customFormat="1" ht="25.35" customHeight="1">
      <c r="A39" s="33"/>
      <c r="B39" s="34"/>
      <c r="C39" s="102"/>
      <c r="D39" s="103" t="s">
        <v>43</v>
      </c>
      <c r="E39" s="61"/>
      <c r="F39" s="61"/>
      <c r="G39" s="104" t="s">
        <v>44</v>
      </c>
      <c r="H39" s="105" t="s">
        <v>45</v>
      </c>
      <c r="I39" s="61"/>
      <c r="J39" s="106">
        <f>SUM(J30:J37)</f>
        <v>0</v>
      </c>
      <c r="K39" s="107"/>
      <c r="L39" s="43"/>
      <c r="S39" s="33"/>
      <c r="T39" s="33"/>
      <c r="U39" s="33"/>
      <c r="V39" s="33"/>
      <c r="W39" s="33"/>
      <c r="X39" s="33"/>
      <c r="Y39" s="33"/>
      <c r="Z39" s="33"/>
      <c r="AA39" s="33"/>
      <c r="AB39" s="33"/>
      <c r="AC39" s="33"/>
      <c r="AD39" s="33"/>
      <c r="AE39" s="33"/>
    </row>
    <row r="40" spans="1:31" s="2" customFormat="1" ht="14.45" customHeight="1">
      <c r="A40" s="33"/>
      <c r="B40" s="34"/>
      <c r="C40" s="33"/>
      <c r="D40" s="33"/>
      <c r="E40" s="33"/>
      <c r="F40" s="33"/>
      <c r="G40" s="33"/>
      <c r="H40" s="33"/>
      <c r="I40" s="33"/>
      <c r="J40" s="33"/>
      <c r="K40" s="33"/>
      <c r="L40" s="43"/>
      <c r="S40" s="33"/>
      <c r="T40" s="33"/>
      <c r="U40" s="33"/>
      <c r="V40" s="33"/>
      <c r="W40" s="33"/>
      <c r="X40" s="33"/>
      <c r="Y40" s="33"/>
      <c r="Z40" s="33"/>
      <c r="AA40" s="33"/>
      <c r="AB40" s="33"/>
      <c r="AC40" s="33"/>
      <c r="AD40" s="33"/>
      <c r="AE40" s="33"/>
    </row>
    <row r="41" spans="1:31" s="1" customFormat="1" ht="14.45" customHeight="1">
      <c r="B41" s="21"/>
      <c r="L41" s="21"/>
    </row>
    <row r="42" spans="1:31" s="1" customFormat="1" ht="14.45" customHeight="1">
      <c r="B42" s="21"/>
      <c r="L42" s="21"/>
    </row>
    <row r="43" spans="1:31" s="1" customFormat="1" ht="14.45" customHeight="1">
      <c r="B43" s="21"/>
      <c r="L43" s="21"/>
    </row>
    <row r="44" spans="1:31" s="1" customFormat="1" ht="14.45" customHeight="1">
      <c r="B44" s="21"/>
      <c r="L44" s="21"/>
    </row>
    <row r="45" spans="1:31" s="1" customFormat="1" ht="14.45" customHeight="1">
      <c r="B45" s="21"/>
      <c r="L45" s="21"/>
    </row>
    <row r="46" spans="1:31" s="1" customFormat="1" ht="14.45" customHeight="1">
      <c r="B46" s="21"/>
      <c r="L46" s="21"/>
    </row>
    <row r="47" spans="1:31" s="1" customFormat="1" ht="14.45" customHeight="1">
      <c r="B47" s="21"/>
      <c r="L47" s="21"/>
    </row>
    <row r="48" spans="1:31" s="1" customFormat="1" ht="14.45" customHeight="1">
      <c r="B48" s="21"/>
      <c r="L48" s="21"/>
    </row>
    <row r="49" spans="1:31" s="1" customFormat="1" ht="14.45" customHeight="1">
      <c r="B49" s="21"/>
      <c r="L49" s="21"/>
    </row>
    <row r="50" spans="1:31" s="2" customFormat="1" ht="14.45" customHeight="1">
      <c r="B50" s="43"/>
      <c r="D50" s="44" t="s">
        <v>46</v>
      </c>
      <c r="E50" s="45"/>
      <c r="F50" s="45"/>
      <c r="G50" s="44" t="s">
        <v>47</v>
      </c>
      <c r="H50" s="45"/>
      <c r="I50" s="45"/>
      <c r="J50" s="45"/>
      <c r="K50" s="45"/>
      <c r="L50" s="43"/>
    </row>
    <row r="51" spans="1:31" ht="11.25">
      <c r="B51" s="21"/>
      <c r="L51" s="21"/>
    </row>
    <row r="52" spans="1:31" ht="11.25">
      <c r="B52" s="21"/>
      <c r="L52" s="21"/>
    </row>
    <row r="53" spans="1:31" ht="11.25">
      <c r="B53" s="21"/>
      <c r="L53" s="21"/>
    </row>
    <row r="54" spans="1:31" ht="11.25">
      <c r="B54" s="21"/>
      <c r="L54" s="21"/>
    </row>
    <row r="55" spans="1:31" ht="11.25">
      <c r="B55" s="21"/>
      <c r="L55" s="21"/>
    </row>
    <row r="56" spans="1:31" ht="11.25">
      <c r="B56" s="21"/>
      <c r="L56" s="21"/>
    </row>
    <row r="57" spans="1:31" ht="11.25">
      <c r="B57" s="21"/>
      <c r="L57" s="21"/>
    </row>
    <row r="58" spans="1:31" ht="11.25">
      <c r="B58" s="21"/>
      <c r="L58" s="21"/>
    </row>
    <row r="59" spans="1:31" ht="11.25">
      <c r="B59" s="21"/>
      <c r="L59" s="21"/>
    </row>
    <row r="60" spans="1:31" ht="11.25">
      <c r="B60" s="21"/>
      <c r="L60" s="21"/>
    </row>
    <row r="61" spans="1:31" s="2" customFormat="1" ht="12.75">
      <c r="A61" s="33"/>
      <c r="B61" s="34"/>
      <c r="C61" s="33"/>
      <c r="D61" s="46" t="s">
        <v>48</v>
      </c>
      <c r="E61" s="36"/>
      <c r="F61" s="108" t="s">
        <v>49</v>
      </c>
      <c r="G61" s="46" t="s">
        <v>48</v>
      </c>
      <c r="H61" s="36"/>
      <c r="I61" s="36"/>
      <c r="J61" s="109" t="s">
        <v>49</v>
      </c>
      <c r="K61" s="36"/>
      <c r="L61" s="43"/>
      <c r="S61" s="33"/>
      <c r="T61" s="33"/>
      <c r="U61" s="33"/>
      <c r="V61" s="33"/>
      <c r="W61" s="33"/>
      <c r="X61" s="33"/>
      <c r="Y61" s="33"/>
      <c r="Z61" s="33"/>
      <c r="AA61" s="33"/>
      <c r="AB61" s="33"/>
      <c r="AC61" s="33"/>
      <c r="AD61" s="33"/>
      <c r="AE61" s="33"/>
    </row>
    <row r="62" spans="1:31" ht="11.25">
      <c r="B62" s="21"/>
      <c r="L62" s="21"/>
    </row>
    <row r="63" spans="1:31" ht="11.25">
      <c r="B63" s="21"/>
      <c r="L63" s="21"/>
    </row>
    <row r="64" spans="1:31" ht="11.25">
      <c r="B64" s="21"/>
      <c r="L64" s="21"/>
    </row>
    <row r="65" spans="1:31" s="2" customFormat="1" ht="12.75">
      <c r="A65" s="33"/>
      <c r="B65" s="34"/>
      <c r="C65" s="33"/>
      <c r="D65" s="44" t="s">
        <v>50</v>
      </c>
      <c r="E65" s="47"/>
      <c r="F65" s="47"/>
      <c r="G65" s="44" t="s">
        <v>51</v>
      </c>
      <c r="H65" s="47"/>
      <c r="I65" s="47"/>
      <c r="J65" s="47"/>
      <c r="K65" s="47"/>
      <c r="L65" s="43"/>
      <c r="S65" s="33"/>
      <c r="T65" s="33"/>
      <c r="U65" s="33"/>
      <c r="V65" s="33"/>
      <c r="W65" s="33"/>
      <c r="X65" s="33"/>
      <c r="Y65" s="33"/>
      <c r="Z65" s="33"/>
      <c r="AA65" s="33"/>
      <c r="AB65" s="33"/>
      <c r="AC65" s="33"/>
      <c r="AD65" s="33"/>
      <c r="AE65" s="33"/>
    </row>
    <row r="66" spans="1:31" ht="11.25">
      <c r="B66" s="21"/>
      <c r="L66" s="21"/>
    </row>
    <row r="67" spans="1:31" ht="11.25">
      <c r="B67" s="21"/>
      <c r="L67" s="21"/>
    </row>
    <row r="68" spans="1:31" ht="11.25">
      <c r="B68" s="21"/>
      <c r="L68" s="21"/>
    </row>
    <row r="69" spans="1:31" ht="11.25">
      <c r="B69" s="21"/>
      <c r="L69" s="21"/>
    </row>
    <row r="70" spans="1:31" ht="11.25">
      <c r="B70" s="21"/>
      <c r="L70" s="21"/>
    </row>
    <row r="71" spans="1:31" ht="11.25">
      <c r="B71" s="21"/>
      <c r="L71" s="21"/>
    </row>
    <row r="72" spans="1:31" ht="11.25">
      <c r="B72" s="21"/>
      <c r="L72" s="21"/>
    </row>
    <row r="73" spans="1:31" ht="11.25">
      <c r="B73" s="21"/>
      <c r="L73" s="21"/>
    </row>
    <row r="74" spans="1:31" ht="11.25">
      <c r="B74" s="21"/>
      <c r="L74" s="21"/>
    </row>
    <row r="75" spans="1:31" ht="11.25">
      <c r="B75" s="21"/>
      <c r="L75" s="21"/>
    </row>
    <row r="76" spans="1:31" s="2" customFormat="1" ht="12.75">
      <c r="A76" s="33"/>
      <c r="B76" s="34"/>
      <c r="C76" s="33"/>
      <c r="D76" s="46" t="s">
        <v>48</v>
      </c>
      <c r="E76" s="36"/>
      <c r="F76" s="108" t="s">
        <v>49</v>
      </c>
      <c r="G76" s="46" t="s">
        <v>48</v>
      </c>
      <c r="H76" s="36"/>
      <c r="I76" s="36"/>
      <c r="J76" s="109" t="s">
        <v>49</v>
      </c>
      <c r="K76" s="36"/>
      <c r="L76" s="43"/>
      <c r="S76" s="33"/>
      <c r="T76" s="33"/>
      <c r="U76" s="33"/>
      <c r="V76" s="33"/>
      <c r="W76" s="33"/>
      <c r="X76" s="33"/>
      <c r="Y76" s="33"/>
      <c r="Z76" s="33"/>
      <c r="AA76" s="33"/>
      <c r="AB76" s="33"/>
      <c r="AC76" s="33"/>
      <c r="AD76" s="33"/>
      <c r="AE76" s="33"/>
    </row>
    <row r="77" spans="1:31" s="2" customFormat="1" ht="14.45" customHeight="1">
      <c r="A77" s="33"/>
      <c r="B77" s="48"/>
      <c r="C77" s="49"/>
      <c r="D77" s="49"/>
      <c r="E77" s="49"/>
      <c r="F77" s="49"/>
      <c r="G77" s="49"/>
      <c r="H77" s="49"/>
      <c r="I77" s="49"/>
      <c r="J77" s="49"/>
      <c r="K77" s="49"/>
      <c r="L77" s="43"/>
      <c r="S77" s="33"/>
      <c r="T77" s="33"/>
      <c r="U77" s="33"/>
      <c r="V77" s="33"/>
      <c r="W77" s="33"/>
      <c r="X77" s="33"/>
      <c r="Y77" s="33"/>
      <c r="Z77" s="33"/>
      <c r="AA77" s="33"/>
      <c r="AB77" s="33"/>
      <c r="AC77" s="33"/>
      <c r="AD77" s="33"/>
      <c r="AE77" s="33"/>
    </row>
    <row r="81" spans="1:47" s="2" customFormat="1" ht="6.95" hidden="1" customHeight="1">
      <c r="A81" s="33"/>
      <c r="B81" s="50"/>
      <c r="C81" s="51"/>
      <c r="D81" s="51"/>
      <c r="E81" s="51"/>
      <c r="F81" s="51"/>
      <c r="G81" s="51"/>
      <c r="H81" s="51"/>
      <c r="I81" s="51"/>
      <c r="J81" s="51"/>
      <c r="K81" s="51"/>
      <c r="L81" s="43"/>
      <c r="S81" s="33"/>
      <c r="T81" s="33"/>
      <c r="U81" s="33"/>
      <c r="V81" s="33"/>
      <c r="W81" s="33"/>
      <c r="X81" s="33"/>
      <c r="Y81" s="33"/>
      <c r="Z81" s="33"/>
      <c r="AA81" s="33"/>
      <c r="AB81" s="33"/>
      <c r="AC81" s="33"/>
      <c r="AD81" s="33"/>
      <c r="AE81" s="33"/>
    </row>
    <row r="82" spans="1:47" s="2" customFormat="1" ht="24.95" hidden="1" customHeight="1">
      <c r="A82" s="33"/>
      <c r="B82" s="34"/>
      <c r="C82" s="22" t="s">
        <v>112</v>
      </c>
      <c r="D82" s="33"/>
      <c r="E82" s="33"/>
      <c r="F82" s="33"/>
      <c r="G82" s="33"/>
      <c r="H82" s="33"/>
      <c r="I82" s="33"/>
      <c r="J82" s="33"/>
      <c r="K82" s="33"/>
      <c r="L82" s="43"/>
      <c r="S82" s="33"/>
      <c r="T82" s="33"/>
      <c r="U82" s="33"/>
      <c r="V82" s="33"/>
      <c r="W82" s="33"/>
      <c r="X82" s="33"/>
      <c r="Y82" s="33"/>
      <c r="Z82" s="33"/>
      <c r="AA82" s="33"/>
      <c r="AB82" s="33"/>
      <c r="AC82" s="33"/>
      <c r="AD82" s="33"/>
      <c r="AE82" s="33"/>
    </row>
    <row r="83" spans="1:47" s="2" customFormat="1" ht="6.95" hidden="1" customHeight="1">
      <c r="A83" s="33"/>
      <c r="B83" s="34"/>
      <c r="C83" s="33"/>
      <c r="D83" s="33"/>
      <c r="E83" s="33"/>
      <c r="F83" s="33"/>
      <c r="G83" s="33"/>
      <c r="H83" s="33"/>
      <c r="I83" s="33"/>
      <c r="J83" s="33"/>
      <c r="K83" s="33"/>
      <c r="L83" s="43"/>
      <c r="S83" s="33"/>
      <c r="T83" s="33"/>
      <c r="U83" s="33"/>
      <c r="V83" s="33"/>
      <c r="W83" s="33"/>
      <c r="X83" s="33"/>
      <c r="Y83" s="33"/>
      <c r="Z83" s="33"/>
      <c r="AA83" s="33"/>
      <c r="AB83" s="33"/>
      <c r="AC83" s="33"/>
      <c r="AD83" s="33"/>
      <c r="AE83" s="33"/>
    </row>
    <row r="84" spans="1:47" s="2" customFormat="1" ht="12" hidden="1" customHeight="1">
      <c r="A84" s="33"/>
      <c r="B84" s="34"/>
      <c r="C84" s="28" t="s">
        <v>16</v>
      </c>
      <c r="D84" s="33"/>
      <c r="E84" s="33"/>
      <c r="F84" s="33"/>
      <c r="G84" s="33"/>
      <c r="H84" s="33"/>
      <c r="I84" s="33"/>
      <c r="J84" s="33"/>
      <c r="K84" s="33"/>
      <c r="L84" s="43"/>
      <c r="S84" s="33"/>
      <c r="T84" s="33"/>
      <c r="U84" s="33"/>
      <c r="V84" s="33"/>
      <c r="W84" s="33"/>
      <c r="X84" s="33"/>
      <c r="Y84" s="33"/>
      <c r="Z84" s="33"/>
      <c r="AA84" s="33"/>
      <c r="AB84" s="33"/>
      <c r="AC84" s="33"/>
      <c r="AD84" s="33"/>
      <c r="AE84" s="33"/>
    </row>
    <row r="85" spans="1:47" s="2" customFormat="1" ht="16.5" hidden="1" customHeight="1">
      <c r="A85" s="33"/>
      <c r="B85" s="34"/>
      <c r="C85" s="33"/>
      <c r="D85" s="33"/>
      <c r="E85" s="261" t="str">
        <f>E7</f>
        <v>PD - Regenerace sídliště Nádražní II etapa</v>
      </c>
      <c r="F85" s="262"/>
      <c r="G85" s="262"/>
      <c r="H85" s="262"/>
      <c r="I85" s="33"/>
      <c r="J85" s="33"/>
      <c r="K85" s="33"/>
      <c r="L85" s="43"/>
      <c r="S85" s="33"/>
      <c r="T85" s="33"/>
      <c r="U85" s="33"/>
      <c r="V85" s="33"/>
      <c r="W85" s="33"/>
      <c r="X85" s="33"/>
      <c r="Y85" s="33"/>
      <c r="Z85" s="33"/>
      <c r="AA85" s="33"/>
      <c r="AB85" s="33"/>
      <c r="AC85" s="33"/>
      <c r="AD85" s="33"/>
      <c r="AE85" s="33"/>
    </row>
    <row r="86" spans="1:47" s="2" customFormat="1" ht="12" hidden="1" customHeight="1">
      <c r="A86" s="33"/>
      <c r="B86" s="34"/>
      <c r="C86" s="28" t="s">
        <v>110</v>
      </c>
      <c r="D86" s="33"/>
      <c r="E86" s="33"/>
      <c r="F86" s="33"/>
      <c r="G86" s="33"/>
      <c r="H86" s="33"/>
      <c r="I86" s="33"/>
      <c r="J86" s="33"/>
      <c r="K86" s="33"/>
      <c r="L86" s="43"/>
      <c r="S86" s="33"/>
      <c r="T86" s="33"/>
      <c r="U86" s="33"/>
      <c r="V86" s="33"/>
      <c r="W86" s="33"/>
      <c r="X86" s="33"/>
      <c r="Y86" s="33"/>
      <c r="Z86" s="33"/>
      <c r="AA86" s="33"/>
      <c r="AB86" s="33"/>
      <c r="AC86" s="33"/>
      <c r="AD86" s="33"/>
      <c r="AE86" s="33"/>
    </row>
    <row r="87" spans="1:47" s="2" customFormat="1" ht="16.5" hidden="1" customHeight="1">
      <c r="A87" s="33"/>
      <c r="B87" s="34"/>
      <c r="C87" s="33"/>
      <c r="D87" s="33"/>
      <c r="E87" s="226" t="str">
        <f>E9</f>
        <v>část - C - SO - 801 - .</v>
      </c>
      <c r="F87" s="263"/>
      <c r="G87" s="263"/>
      <c r="H87" s="263"/>
      <c r="I87" s="33"/>
      <c r="J87" s="33"/>
      <c r="K87" s="33"/>
      <c r="L87" s="43"/>
      <c r="S87" s="33"/>
      <c r="T87" s="33"/>
      <c r="U87" s="33"/>
      <c r="V87" s="33"/>
      <c r="W87" s="33"/>
      <c r="X87" s="33"/>
      <c r="Y87" s="33"/>
      <c r="Z87" s="33"/>
      <c r="AA87" s="33"/>
      <c r="AB87" s="33"/>
      <c r="AC87" s="33"/>
      <c r="AD87" s="33"/>
      <c r="AE87" s="33"/>
    </row>
    <row r="88" spans="1:47" s="2" customFormat="1" ht="6.95" hidden="1" customHeight="1">
      <c r="A88" s="33"/>
      <c r="B88" s="34"/>
      <c r="C88" s="33"/>
      <c r="D88" s="33"/>
      <c r="E88" s="33"/>
      <c r="F88" s="33"/>
      <c r="G88" s="33"/>
      <c r="H88" s="33"/>
      <c r="I88" s="33"/>
      <c r="J88" s="33"/>
      <c r="K88" s="33"/>
      <c r="L88" s="43"/>
      <c r="S88" s="33"/>
      <c r="T88" s="33"/>
      <c r="U88" s="33"/>
      <c r="V88" s="33"/>
      <c r="W88" s="33"/>
      <c r="X88" s="33"/>
      <c r="Y88" s="33"/>
      <c r="Z88" s="33"/>
      <c r="AA88" s="33"/>
      <c r="AB88" s="33"/>
      <c r="AC88" s="33"/>
      <c r="AD88" s="33"/>
      <c r="AE88" s="33"/>
    </row>
    <row r="89" spans="1:47" s="2" customFormat="1" ht="12" hidden="1" customHeight="1">
      <c r="A89" s="33"/>
      <c r="B89" s="34"/>
      <c r="C89" s="28" t="s">
        <v>20</v>
      </c>
      <c r="D89" s="33"/>
      <c r="E89" s="33"/>
      <c r="F89" s="26" t="str">
        <f>F12</f>
        <v xml:space="preserve"> </v>
      </c>
      <c r="G89" s="33"/>
      <c r="H89" s="33"/>
      <c r="I89" s="28" t="s">
        <v>22</v>
      </c>
      <c r="J89" s="56" t="str">
        <f>IF(J12="","",J12)</f>
        <v>11. 8. 2022</v>
      </c>
      <c r="K89" s="33"/>
      <c r="L89" s="43"/>
      <c r="S89" s="33"/>
      <c r="T89" s="33"/>
      <c r="U89" s="33"/>
      <c r="V89" s="33"/>
      <c r="W89" s="33"/>
      <c r="X89" s="33"/>
      <c r="Y89" s="33"/>
      <c r="Z89" s="33"/>
      <c r="AA89" s="33"/>
      <c r="AB89" s="33"/>
      <c r="AC89" s="33"/>
      <c r="AD89" s="33"/>
      <c r="AE89" s="33"/>
    </row>
    <row r="90" spans="1:47" s="2" customFormat="1" ht="6.95" hidden="1" customHeight="1">
      <c r="A90" s="33"/>
      <c r="B90" s="34"/>
      <c r="C90" s="33"/>
      <c r="D90" s="33"/>
      <c r="E90" s="33"/>
      <c r="F90" s="33"/>
      <c r="G90" s="33"/>
      <c r="H90" s="33"/>
      <c r="I90" s="33"/>
      <c r="J90" s="33"/>
      <c r="K90" s="33"/>
      <c r="L90" s="43"/>
      <c r="S90" s="33"/>
      <c r="T90" s="33"/>
      <c r="U90" s="33"/>
      <c r="V90" s="33"/>
      <c r="W90" s="33"/>
      <c r="X90" s="33"/>
      <c r="Y90" s="33"/>
      <c r="Z90" s="33"/>
      <c r="AA90" s="33"/>
      <c r="AB90" s="33"/>
      <c r="AC90" s="33"/>
      <c r="AD90" s="33"/>
      <c r="AE90" s="33"/>
    </row>
    <row r="91" spans="1:47" s="2" customFormat="1" ht="15.2" hidden="1" customHeight="1">
      <c r="A91" s="33"/>
      <c r="B91" s="34"/>
      <c r="C91" s="28" t="s">
        <v>24</v>
      </c>
      <c r="D91" s="33"/>
      <c r="E91" s="33"/>
      <c r="F91" s="26" t="str">
        <f>E15</f>
        <v xml:space="preserve"> </v>
      </c>
      <c r="G91" s="33"/>
      <c r="H91" s="33"/>
      <c r="I91" s="28" t="s">
        <v>29</v>
      </c>
      <c r="J91" s="31" t="str">
        <f>E21</f>
        <v xml:space="preserve"> </v>
      </c>
      <c r="K91" s="33"/>
      <c r="L91" s="43"/>
      <c r="S91" s="33"/>
      <c r="T91" s="33"/>
      <c r="U91" s="33"/>
      <c r="V91" s="33"/>
      <c r="W91" s="33"/>
      <c r="X91" s="33"/>
      <c r="Y91" s="33"/>
      <c r="Z91" s="33"/>
      <c r="AA91" s="33"/>
      <c r="AB91" s="33"/>
      <c r="AC91" s="33"/>
      <c r="AD91" s="33"/>
      <c r="AE91" s="33"/>
    </row>
    <row r="92" spans="1:47" s="2" customFormat="1" ht="15.2" hidden="1" customHeight="1">
      <c r="A92" s="33"/>
      <c r="B92" s="34"/>
      <c r="C92" s="28" t="s">
        <v>27</v>
      </c>
      <c r="D92" s="33"/>
      <c r="E92" s="33"/>
      <c r="F92" s="26" t="str">
        <f>IF(E18="","",E18)</f>
        <v>Vyplň údaj</v>
      </c>
      <c r="G92" s="33"/>
      <c r="H92" s="33"/>
      <c r="I92" s="28" t="s">
        <v>31</v>
      </c>
      <c r="J92" s="31" t="str">
        <f>E24</f>
        <v xml:space="preserve"> </v>
      </c>
      <c r="K92" s="33"/>
      <c r="L92" s="43"/>
      <c r="S92" s="33"/>
      <c r="T92" s="33"/>
      <c r="U92" s="33"/>
      <c r="V92" s="33"/>
      <c r="W92" s="33"/>
      <c r="X92" s="33"/>
      <c r="Y92" s="33"/>
      <c r="Z92" s="33"/>
      <c r="AA92" s="33"/>
      <c r="AB92" s="33"/>
      <c r="AC92" s="33"/>
      <c r="AD92" s="33"/>
      <c r="AE92" s="33"/>
    </row>
    <row r="93" spans="1:47" s="2" customFormat="1" ht="10.35" hidden="1" customHeight="1">
      <c r="A93" s="33"/>
      <c r="B93" s="34"/>
      <c r="C93" s="33"/>
      <c r="D93" s="33"/>
      <c r="E93" s="33"/>
      <c r="F93" s="33"/>
      <c r="G93" s="33"/>
      <c r="H93" s="33"/>
      <c r="I93" s="33"/>
      <c r="J93" s="33"/>
      <c r="K93" s="33"/>
      <c r="L93" s="43"/>
      <c r="S93" s="33"/>
      <c r="T93" s="33"/>
      <c r="U93" s="33"/>
      <c r="V93" s="33"/>
      <c r="W93" s="33"/>
      <c r="X93" s="33"/>
      <c r="Y93" s="33"/>
      <c r="Z93" s="33"/>
      <c r="AA93" s="33"/>
      <c r="AB93" s="33"/>
      <c r="AC93" s="33"/>
      <c r="AD93" s="33"/>
      <c r="AE93" s="33"/>
    </row>
    <row r="94" spans="1:47" s="2" customFormat="1" ht="29.25" hidden="1" customHeight="1">
      <c r="A94" s="33"/>
      <c r="B94" s="34"/>
      <c r="C94" s="110" t="s">
        <v>113</v>
      </c>
      <c r="D94" s="102"/>
      <c r="E94" s="102"/>
      <c r="F94" s="102"/>
      <c r="G94" s="102"/>
      <c r="H94" s="102"/>
      <c r="I94" s="102"/>
      <c r="J94" s="111" t="s">
        <v>114</v>
      </c>
      <c r="K94" s="102"/>
      <c r="L94" s="43"/>
      <c r="S94" s="33"/>
      <c r="T94" s="33"/>
      <c r="U94" s="33"/>
      <c r="V94" s="33"/>
      <c r="W94" s="33"/>
      <c r="X94" s="33"/>
      <c r="Y94" s="33"/>
      <c r="Z94" s="33"/>
      <c r="AA94" s="33"/>
      <c r="AB94" s="33"/>
      <c r="AC94" s="33"/>
      <c r="AD94" s="33"/>
      <c r="AE94" s="33"/>
    </row>
    <row r="95" spans="1:47" s="2" customFormat="1" ht="10.35" hidden="1" customHeight="1">
      <c r="A95" s="33"/>
      <c r="B95" s="34"/>
      <c r="C95" s="33"/>
      <c r="D95" s="33"/>
      <c r="E95" s="33"/>
      <c r="F95" s="33"/>
      <c r="G95" s="33"/>
      <c r="H95" s="33"/>
      <c r="I95" s="33"/>
      <c r="J95" s="33"/>
      <c r="K95" s="33"/>
      <c r="L95" s="43"/>
      <c r="S95" s="33"/>
      <c r="T95" s="33"/>
      <c r="U95" s="33"/>
      <c r="V95" s="33"/>
      <c r="W95" s="33"/>
      <c r="X95" s="33"/>
      <c r="Y95" s="33"/>
      <c r="Z95" s="33"/>
      <c r="AA95" s="33"/>
      <c r="AB95" s="33"/>
      <c r="AC95" s="33"/>
      <c r="AD95" s="33"/>
      <c r="AE95" s="33"/>
    </row>
    <row r="96" spans="1:47" s="2" customFormat="1" ht="22.9" hidden="1" customHeight="1">
      <c r="A96" s="33"/>
      <c r="B96" s="34"/>
      <c r="C96" s="112" t="s">
        <v>115</v>
      </c>
      <c r="D96" s="33"/>
      <c r="E96" s="33"/>
      <c r="F96" s="33"/>
      <c r="G96" s="33"/>
      <c r="H96" s="33"/>
      <c r="I96" s="33"/>
      <c r="J96" s="72">
        <f>J120</f>
        <v>0</v>
      </c>
      <c r="K96" s="33"/>
      <c r="L96" s="43"/>
      <c r="S96" s="33"/>
      <c r="T96" s="33"/>
      <c r="U96" s="33"/>
      <c r="V96" s="33"/>
      <c r="W96" s="33"/>
      <c r="X96" s="33"/>
      <c r="Y96" s="33"/>
      <c r="Z96" s="33"/>
      <c r="AA96" s="33"/>
      <c r="AB96" s="33"/>
      <c r="AC96" s="33"/>
      <c r="AD96" s="33"/>
      <c r="AE96" s="33"/>
      <c r="AU96" s="18" t="s">
        <v>116</v>
      </c>
    </row>
    <row r="97" spans="1:31" s="9" customFormat="1" ht="24.95" hidden="1" customHeight="1">
      <c r="B97" s="113"/>
      <c r="D97" s="114" t="s">
        <v>117</v>
      </c>
      <c r="E97" s="115"/>
      <c r="F97" s="115"/>
      <c r="G97" s="115"/>
      <c r="H97" s="115"/>
      <c r="I97" s="115"/>
      <c r="J97" s="116">
        <f>J121</f>
        <v>0</v>
      </c>
      <c r="L97" s="113"/>
    </row>
    <row r="98" spans="1:31" s="10" customFormat="1" ht="19.899999999999999" hidden="1" customHeight="1">
      <c r="B98" s="117"/>
      <c r="D98" s="118" t="s">
        <v>118</v>
      </c>
      <c r="E98" s="119"/>
      <c r="F98" s="119"/>
      <c r="G98" s="119"/>
      <c r="H98" s="119"/>
      <c r="I98" s="119"/>
      <c r="J98" s="120">
        <f>J122</f>
        <v>0</v>
      </c>
      <c r="L98" s="117"/>
    </row>
    <row r="99" spans="1:31" s="10" customFormat="1" ht="19.899999999999999" hidden="1" customHeight="1">
      <c r="B99" s="117"/>
      <c r="D99" s="118" t="s">
        <v>123</v>
      </c>
      <c r="E99" s="119"/>
      <c r="F99" s="119"/>
      <c r="G99" s="119"/>
      <c r="H99" s="119"/>
      <c r="I99" s="119"/>
      <c r="J99" s="120">
        <f>J356</f>
        <v>0</v>
      </c>
      <c r="L99" s="117"/>
    </row>
    <row r="100" spans="1:31" s="10" customFormat="1" ht="19.899999999999999" hidden="1" customHeight="1">
      <c r="B100" s="117"/>
      <c r="D100" s="118" t="s">
        <v>124</v>
      </c>
      <c r="E100" s="119"/>
      <c r="F100" s="119"/>
      <c r="G100" s="119"/>
      <c r="H100" s="119"/>
      <c r="I100" s="119"/>
      <c r="J100" s="120">
        <f>J357</f>
        <v>0</v>
      </c>
      <c r="L100" s="117"/>
    </row>
    <row r="101" spans="1:31" s="2" customFormat="1" ht="21.75" hidden="1" customHeight="1">
      <c r="A101" s="33"/>
      <c r="B101" s="34"/>
      <c r="C101" s="33"/>
      <c r="D101" s="33"/>
      <c r="E101" s="33"/>
      <c r="F101" s="33"/>
      <c r="G101" s="33"/>
      <c r="H101" s="33"/>
      <c r="I101" s="33"/>
      <c r="J101" s="33"/>
      <c r="K101" s="33"/>
      <c r="L101" s="43"/>
      <c r="S101" s="33"/>
      <c r="T101" s="33"/>
      <c r="U101" s="33"/>
      <c r="V101" s="33"/>
      <c r="W101" s="33"/>
      <c r="X101" s="33"/>
      <c r="Y101" s="33"/>
      <c r="Z101" s="33"/>
      <c r="AA101" s="33"/>
      <c r="AB101" s="33"/>
      <c r="AC101" s="33"/>
      <c r="AD101" s="33"/>
      <c r="AE101" s="33"/>
    </row>
    <row r="102" spans="1:31" s="2" customFormat="1" ht="6.95" hidden="1" customHeight="1">
      <c r="A102" s="33"/>
      <c r="B102" s="48"/>
      <c r="C102" s="49"/>
      <c r="D102" s="49"/>
      <c r="E102" s="49"/>
      <c r="F102" s="49"/>
      <c r="G102" s="49"/>
      <c r="H102" s="49"/>
      <c r="I102" s="49"/>
      <c r="J102" s="49"/>
      <c r="K102" s="49"/>
      <c r="L102" s="43"/>
      <c r="S102" s="33"/>
      <c r="T102" s="33"/>
      <c r="U102" s="33"/>
      <c r="V102" s="33"/>
      <c r="W102" s="33"/>
      <c r="X102" s="33"/>
      <c r="Y102" s="33"/>
      <c r="Z102" s="33"/>
      <c r="AA102" s="33"/>
      <c r="AB102" s="33"/>
      <c r="AC102" s="33"/>
      <c r="AD102" s="33"/>
      <c r="AE102" s="33"/>
    </row>
    <row r="103" spans="1:31" ht="11.25" hidden="1"/>
    <row r="104" spans="1:31" ht="11.25" hidden="1"/>
    <row r="105" spans="1:31" ht="11.25" hidden="1"/>
    <row r="106" spans="1:31" s="2" customFormat="1" ht="6.95" customHeight="1">
      <c r="A106" s="33"/>
      <c r="B106" s="50"/>
      <c r="C106" s="51"/>
      <c r="D106" s="51"/>
      <c r="E106" s="51"/>
      <c r="F106" s="51"/>
      <c r="G106" s="51"/>
      <c r="H106" s="51"/>
      <c r="I106" s="51"/>
      <c r="J106" s="51"/>
      <c r="K106" s="51"/>
      <c r="L106" s="43"/>
      <c r="S106" s="33"/>
      <c r="T106" s="33"/>
      <c r="U106" s="33"/>
      <c r="V106" s="33"/>
      <c r="W106" s="33"/>
      <c r="X106" s="33"/>
      <c r="Y106" s="33"/>
      <c r="Z106" s="33"/>
      <c r="AA106" s="33"/>
      <c r="AB106" s="33"/>
      <c r="AC106" s="33"/>
      <c r="AD106" s="33"/>
      <c r="AE106" s="33"/>
    </row>
    <row r="107" spans="1:31" s="2" customFormat="1" ht="24.95" customHeight="1">
      <c r="A107" s="33"/>
      <c r="B107" s="34"/>
      <c r="C107" s="22" t="s">
        <v>125</v>
      </c>
      <c r="D107" s="33"/>
      <c r="E107" s="33"/>
      <c r="F107" s="33"/>
      <c r="G107" s="33"/>
      <c r="H107" s="33"/>
      <c r="I107" s="33"/>
      <c r="J107" s="33"/>
      <c r="K107" s="33"/>
      <c r="L107" s="43"/>
      <c r="S107" s="33"/>
      <c r="T107" s="33"/>
      <c r="U107" s="33"/>
      <c r="V107" s="33"/>
      <c r="W107" s="33"/>
      <c r="X107" s="33"/>
      <c r="Y107" s="33"/>
      <c r="Z107" s="33"/>
      <c r="AA107" s="33"/>
      <c r="AB107" s="33"/>
      <c r="AC107" s="33"/>
      <c r="AD107" s="33"/>
      <c r="AE107" s="33"/>
    </row>
    <row r="108" spans="1:31" s="2" customFormat="1" ht="6.95" customHeight="1">
      <c r="A108" s="33"/>
      <c r="B108" s="34"/>
      <c r="C108" s="33"/>
      <c r="D108" s="33"/>
      <c r="E108" s="33"/>
      <c r="F108" s="33"/>
      <c r="G108" s="33"/>
      <c r="H108" s="33"/>
      <c r="I108" s="33"/>
      <c r="J108" s="33"/>
      <c r="K108" s="33"/>
      <c r="L108" s="43"/>
      <c r="S108" s="33"/>
      <c r="T108" s="33"/>
      <c r="U108" s="33"/>
      <c r="V108" s="33"/>
      <c r="W108" s="33"/>
      <c r="X108" s="33"/>
      <c r="Y108" s="33"/>
      <c r="Z108" s="33"/>
      <c r="AA108" s="33"/>
      <c r="AB108" s="33"/>
      <c r="AC108" s="33"/>
      <c r="AD108" s="33"/>
      <c r="AE108" s="33"/>
    </row>
    <row r="109" spans="1:31" s="2" customFormat="1" ht="12" customHeight="1">
      <c r="A109" s="33"/>
      <c r="B109" s="34"/>
      <c r="C109" s="28" t="s">
        <v>16</v>
      </c>
      <c r="D109" s="33"/>
      <c r="E109" s="33"/>
      <c r="F109" s="33"/>
      <c r="G109" s="33"/>
      <c r="H109" s="33"/>
      <c r="I109" s="33"/>
      <c r="J109" s="33"/>
      <c r="K109" s="33"/>
      <c r="L109" s="43"/>
      <c r="S109" s="33"/>
      <c r="T109" s="33"/>
      <c r="U109" s="33"/>
      <c r="V109" s="33"/>
      <c r="W109" s="33"/>
      <c r="X109" s="33"/>
      <c r="Y109" s="33"/>
      <c r="Z109" s="33"/>
      <c r="AA109" s="33"/>
      <c r="AB109" s="33"/>
      <c r="AC109" s="33"/>
      <c r="AD109" s="33"/>
      <c r="AE109" s="33"/>
    </row>
    <row r="110" spans="1:31" s="2" customFormat="1" ht="16.5" customHeight="1">
      <c r="A110" s="33"/>
      <c r="B110" s="34"/>
      <c r="C110" s="33"/>
      <c r="D110" s="33"/>
      <c r="E110" s="261" t="str">
        <f>E7</f>
        <v>PD - Regenerace sídliště Nádražní II etapa</v>
      </c>
      <c r="F110" s="262"/>
      <c r="G110" s="262"/>
      <c r="H110" s="262"/>
      <c r="I110" s="33"/>
      <c r="J110" s="33"/>
      <c r="K110" s="33"/>
      <c r="L110" s="43"/>
      <c r="S110" s="33"/>
      <c r="T110" s="33"/>
      <c r="U110" s="33"/>
      <c r="V110" s="33"/>
      <c r="W110" s="33"/>
      <c r="X110" s="33"/>
      <c r="Y110" s="33"/>
      <c r="Z110" s="33"/>
      <c r="AA110" s="33"/>
      <c r="AB110" s="33"/>
      <c r="AC110" s="33"/>
      <c r="AD110" s="33"/>
      <c r="AE110" s="33"/>
    </row>
    <row r="111" spans="1:31" s="2" customFormat="1" ht="12" customHeight="1">
      <c r="A111" s="33"/>
      <c r="B111" s="34"/>
      <c r="C111" s="28" t="s">
        <v>110</v>
      </c>
      <c r="D111" s="33"/>
      <c r="E111" s="33"/>
      <c r="F111" s="33"/>
      <c r="G111" s="33"/>
      <c r="H111" s="33"/>
      <c r="I111" s="33"/>
      <c r="J111" s="33"/>
      <c r="K111" s="33"/>
      <c r="L111" s="43"/>
      <c r="S111" s="33"/>
      <c r="T111" s="33"/>
      <c r="U111" s="33"/>
      <c r="V111" s="33"/>
      <c r="W111" s="33"/>
      <c r="X111" s="33"/>
      <c r="Y111" s="33"/>
      <c r="Z111" s="33"/>
      <c r="AA111" s="33"/>
      <c r="AB111" s="33"/>
      <c r="AC111" s="33"/>
      <c r="AD111" s="33"/>
      <c r="AE111" s="33"/>
    </row>
    <row r="112" spans="1:31" s="2" customFormat="1" ht="16.5" customHeight="1">
      <c r="A112" s="33"/>
      <c r="B112" s="34"/>
      <c r="C112" s="33"/>
      <c r="D112" s="33"/>
      <c r="E112" s="226" t="str">
        <f>E9</f>
        <v>část - C - SO - 801 - .</v>
      </c>
      <c r="F112" s="263"/>
      <c r="G112" s="263"/>
      <c r="H112" s="263"/>
      <c r="I112" s="33"/>
      <c r="J112" s="33"/>
      <c r="K112" s="33"/>
      <c r="L112" s="43"/>
      <c r="S112" s="33"/>
      <c r="T112" s="33"/>
      <c r="U112" s="33"/>
      <c r="V112" s="33"/>
      <c r="W112" s="33"/>
      <c r="X112" s="33"/>
      <c r="Y112" s="33"/>
      <c r="Z112" s="33"/>
      <c r="AA112" s="33"/>
      <c r="AB112" s="33"/>
      <c r="AC112" s="33"/>
      <c r="AD112" s="33"/>
      <c r="AE112" s="33"/>
    </row>
    <row r="113" spans="1:65" s="2" customFormat="1" ht="6.95" customHeight="1">
      <c r="A113" s="33"/>
      <c r="B113" s="34"/>
      <c r="C113" s="33"/>
      <c r="D113" s="33"/>
      <c r="E113" s="33"/>
      <c r="F113" s="33"/>
      <c r="G113" s="33"/>
      <c r="H113" s="33"/>
      <c r="I113" s="33"/>
      <c r="J113" s="33"/>
      <c r="K113" s="33"/>
      <c r="L113" s="43"/>
      <c r="S113" s="33"/>
      <c r="T113" s="33"/>
      <c r="U113" s="33"/>
      <c r="V113" s="33"/>
      <c r="W113" s="33"/>
      <c r="X113" s="33"/>
      <c r="Y113" s="33"/>
      <c r="Z113" s="33"/>
      <c r="AA113" s="33"/>
      <c r="AB113" s="33"/>
      <c r="AC113" s="33"/>
      <c r="AD113" s="33"/>
      <c r="AE113" s="33"/>
    </row>
    <row r="114" spans="1:65" s="2" customFormat="1" ht="12" customHeight="1">
      <c r="A114" s="33"/>
      <c r="B114" s="34"/>
      <c r="C114" s="28" t="s">
        <v>20</v>
      </c>
      <c r="D114" s="33"/>
      <c r="E114" s="33"/>
      <c r="F114" s="26" t="str">
        <f>F12</f>
        <v xml:space="preserve"> </v>
      </c>
      <c r="G114" s="33"/>
      <c r="H114" s="33"/>
      <c r="I114" s="28" t="s">
        <v>22</v>
      </c>
      <c r="J114" s="56" t="str">
        <f>IF(J12="","",J12)</f>
        <v>11. 8. 2022</v>
      </c>
      <c r="K114" s="33"/>
      <c r="L114" s="43"/>
      <c r="S114" s="33"/>
      <c r="T114" s="33"/>
      <c r="U114" s="33"/>
      <c r="V114" s="33"/>
      <c r="W114" s="33"/>
      <c r="X114" s="33"/>
      <c r="Y114" s="33"/>
      <c r="Z114" s="33"/>
      <c r="AA114" s="33"/>
      <c r="AB114" s="33"/>
      <c r="AC114" s="33"/>
      <c r="AD114" s="33"/>
      <c r="AE114" s="33"/>
    </row>
    <row r="115" spans="1:65" s="2" customFormat="1" ht="6.95" customHeight="1">
      <c r="A115" s="33"/>
      <c r="B115" s="34"/>
      <c r="C115" s="33"/>
      <c r="D115" s="33"/>
      <c r="E115" s="33"/>
      <c r="F115" s="33"/>
      <c r="G115" s="33"/>
      <c r="H115" s="33"/>
      <c r="I115" s="33"/>
      <c r="J115" s="33"/>
      <c r="K115" s="33"/>
      <c r="L115" s="43"/>
      <c r="S115" s="33"/>
      <c r="T115" s="33"/>
      <c r="U115" s="33"/>
      <c r="V115" s="33"/>
      <c r="W115" s="33"/>
      <c r="X115" s="33"/>
      <c r="Y115" s="33"/>
      <c r="Z115" s="33"/>
      <c r="AA115" s="33"/>
      <c r="AB115" s="33"/>
      <c r="AC115" s="33"/>
      <c r="AD115" s="33"/>
      <c r="AE115" s="33"/>
    </row>
    <row r="116" spans="1:65" s="2" customFormat="1" ht="15.2" customHeight="1">
      <c r="A116" s="33"/>
      <c r="B116" s="34"/>
      <c r="C116" s="28" t="s">
        <v>24</v>
      </c>
      <c r="D116" s="33"/>
      <c r="E116" s="33"/>
      <c r="F116" s="26" t="str">
        <f>E15</f>
        <v xml:space="preserve"> </v>
      </c>
      <c r="G116" s="33"/>
      <c r="H116" s="33"/>
      <c r="I116" s="28" t="s">
        <v>29</v>
      </c>
      <c r="J116" s="31" t="str">
        <f>E21</f>
        <v xml:space="preserve"> </v>
      </c>
      <c r="K116" s="33"/>
      <c r="L116" s="43"/>
      <c r="S116" s="33"/>
      <c r="T116" s="33"/>
      <c r="U116" s="33"/>
      <c r="V116" s="33"/>
      <c r="W116" s="33"/>
      <c r="X116" s="33"/>
      <c r="Y116" s="33"/>
      <c r="Z116" s="33"/>
      <c r="AA116" s="33"/>
      <c r="AB116" s="33"/>
      <c r="AC116" s="33"/>
      <c r="AD116" s="33"/>
      <c r="AE116" s="33"/>
    </row>
    <row r="117" spans="1:65" s="2" customFormat="1" ht="15.2" customHeight="1">
      <c r="A117" s="33"/>
      <c r="B117" s="34"/>
      <c r="C117" s="28" t="s">
        <v>27</v>
      </c>
      <c r="D117" s="33"/>
      <c r="E117" s="33"/>
      <c r="F117" s="26" t="str">
        <f>IF(E18="","",E18)</f>
        <v>Vyplň údaj</v>
      </c>
      <c r="G117" s="33"/>
      <c r="H117" s="33"/>
      <c r="I117" s="28" t="s">
        <v>31</v>
      </c>
      <c r="J117" s="31" t="str">
        <f>E24</f>
        <v xml:space="preserve"> </v>
      </c>
      <c r="K117" s="33"/>
      <c r="L117" s="43"/>
      <c r="S117" s="33"/>
      <c r="T117" s="33"/>
      <c r="U117" s="33"/>
      <c r="V117" s="33"/>
      <c r="W117" s="33"/>
      <c r="X117" s="33"/>
      <c r="Y117" s="33"/>
      <c r="Z117" s="33"/>
      <c r="AA117" s="33"/>
      <c r="AB117" s="33"/>
      <c r="AC117" s="33"/>
      <c r="AD117" s="33"/>
      <c r="AE117" s="33"/>
    </row>
    <row r="118" spans="1:65" s="2" customFormat="1" ht="10.35" customHeight="1">
      <c r="A118" s="33"/>
      <c r="B118" s="34"/>
      <c r="C118" s="33"/>
      <c r="D118" s="33"/>
      <c r="E118" s="33"/>
      <c r="F118" s="33"/>
      <c r="G118" s="33"/>
      <c r="H118" s="33"/>
      <c r="I118" s="33"/>
      <c r="J118" s="33"/>
      <c r="K118" s="33"/>
      <c r="L118" s="43"/>
      <c r="S118" s="33"/>
      <c r="T118" s="33"/>
      <c r="U118" s="33"/>
      <c r="V118" s="33"/>
      <c r="W118" s="33"/>
      <c r="X118" s="33"/>
      <c r="Y118" s="33"/>
      <c r="Z118" s="33"/>
      <c r="AA118" s="33"/>
      <c r="AB118" s="33"/>
      <c r="AC118" s="33"/>
      <c r="AD118" s="33"/>
      <c r="AE118" s="33"/>
    </row>
    <row r="119" spans="1:65" s="11" customFormat="1" ht="29.25" customHeight="1">
      <c r="A119" s="121"/>
      <c r="B119" s="122"/>
      <c r="C119" s="123" t="s">
        <v>126</v>
      </c>
      <c r="D119" s="124" t="s">
        <v>58</v>
      </c>
      <c r="E119" s="124" t="s">
        <v>54</v>
      </c>
      <c r="F119" s="124" t="s">
        <v>55</v>
      </c>
      <c r="G119" s="124" t="s">
        <v>127</v>
      </c>
      <c r="H119" s="124" t="s">
        <v>128</v>
      </c>
      <c r="I119" s="124" t="s">
        <v>129</v>
      </c>
      <c r="J119" s="124" t="s">
        <v>114</v>
      </c>
      <c r="K119" s="125" t="s">
        <v>130</v>
      </c>
      <c r="L119" s="126"/>
      <c r="M119" s="63" t="s">
        <v>1</v>
      </c>
      <c r="N119" s="64" t="s">
        <v>37</v>
      </c>
      <c r="O119" s="64" t="s">
        <v>131</v>
      </c>
      <c r="P119" s="64" t="s">
        <v>132</v>
      </c>
      <c r="Q119" s="64" t="s">
        <v>133</v>
      </c>
      <c r="R119" s="64" t="s">
        <v>134</v>
      </c>
      <c r="S119" s="64" t="s">
        <v>135</v>
      </c>
      <c r="T119" s="65" t="s">
        <v>136</v>
      </c>
      <c r="U119" s="121"/>
      <c r="V119" s="121"/>
      <c r="W119" s="121"/>
      <c r="X119" s="121"/>
      <c r="Y119" s="121"/>
      <c r="Z119" s="121"/>
      <c r="AA119" s="121"/>
      <c r="AB119" s="121"/>
      <c r="AC119" s="121"/>
      <c r="AD119" s="121"/>
      <c r="AE119" s="121"/>
    </row>
    <row r="120" spans="1:65" s="2" customFormat="1" ht="22.9" customHeight="1">
      <c r="A120" s="33"/>
      <c r="B120" s="34"/>
      <c r="C120" s="70" t="s">
        <v>137</v>
      </c>
      <c r="D120" s="33"/>
      <c r="E120" s="33"/>
      <c r="F120" s="33"/>
      <c r="G120" s="33"/>
      <c r="H120" s="33"/>
      <c r="I120" s="33"/>
      <c r="J120" s="127">
        <f>BK120</f>
        <v>0</v>
      </c>
      <c r="K120" s="33"/>
      <c r="L120" s="34"/>
      <c r="M120" s="66"/>
      <c r="N120" s="57"/>
      <c r="O120" s="67"/>
      <c r="P120" s="128">
        <f>P121</f>
        <v>0</v>
      </c>
      <c r="Q120" s="67"/>
      <c r="R120" s="128">
        <f>R121</f>
        <v>126.21146</v>
      </c>
      <c r="S120" s="67"/>
      <c r="T120" s="129">
        <f>T121</f>
        <v>0</v>
      </c>
      <c r="U120" s="33"/>
      <c r="V120" s="33"/>
      <c r="W120" s="33"/>
      <c r="X120" s="33"/>
      <c r="Y120" s="33"/>
      <c r="Z120" s="33"/>
      <c r="AA120" s="33"/>
      <c r="AB120" s="33"/>
      <c r="AC120" s="33"/>
      <c r="AD120" s="33"/>
      <c r="AE120" s="33"/>
      <c r="AT120" s="18" t="s">
        <v>72</v>
      </c>
      <c r="AU120" s="18" t="s">
        <v>116</v>
      </c>
      <c r="BK120" s="130">
        <f>BK121</f>
        <v>0</v>
      </c>
    </row>
    <row r="121" spans="1:65" s="12" customFormat="1" ht="25.9" customHeight="1">
      <c r="B121" s="131"/>
      <c r="D121" s="132" t="s">
        <v>72</v>
      </c>
      <c r="E121" s="133" t="s">
        <v>138</v>
      </c>
      <c r="F121" s="133" t="s">
        <v>139</v>
      </c>
      <c r="I121" s="134"/>
      <c r="J121" s="135">
        <f>BK121</f>
        <v>0</v>
      </c>
      <c r="L121" s="131"/>
      <c r="M121" s="136"/>
      <c r="N121" s="137"/>
      <c r="O121" s="137"/>
      <c r="P121" s="138">
        <f>P122+P356+P357</f>
        <v>0</v>
      </c>
      <c r="Q121" s="137"/>
      <c r="R121" s="138">
        <f>R122+R356+R357</f>
        <v>126.21146</v>
      </c>
      <c r="S121" s="137"/>
      <c r="T121" s="139">
        <f>T122+T356+T357</f>
        <v>0</v>
      </c>
      <c r="AR121" s="132" t="s">
        <v>81</v>
      </c>
      <c r="AT121" s="140" t="s">
        <v>72</v>
      </c>
      <c r="AU121" s="140" t="s">
        <v>73</v>
      </c>
      <c r="AY121" s="132" t="s">
        <v>140</v>
      </c>
      <c r="BK121" s="141">
        <f>BK122+BK356+BK357</f>
        <v>0</v>
      </c>
    </row>
    <row r="122" spans="1:65" s="12" customFormat="1" ht="22.9" customHeight="1">
      <c r="B122" s="131"/>
      <c r="D122" s="132" t="s">
        <v>72</v>
      </c>
      <c r="E122" s="142" t="s">
        <v>81</v>
      </c>
      <c r="F122" s="142" t="s">
        <v>141</v>
      </c>
      <c r="I122" s="134"/>
      <c r="J122" s="143">
        <f>BK122</f>
        <v>0</v>
      </c>
      <c r="L122" s="131"/>
      <c r="M122" s="136"/>
      <c r="N122" s="137"/>
      <c r="O122" s="137"/>
      <c r="P122" s="138">
        <f>SUM(P123:P355)</f>
        <v>0</v>
      </c>
      <c r="Q122" s="137"/>
      <c r="R122" s="138">
        <f>SUM(R123:R355)</f>
        <v>126.21146</v>
      </c>
      <c r="S122" s="137"/>
      <c r="T122" s="139">
        <f>SUM(T123:T355)</f>
        <v>0</v>
      </c>
      <c r="AR122" s="132" t="s">
        <v>81</v>
      </c>
      <c r="AT122" s="140" t="s">
        <v>72</v>
      </c>
      <c r="AU122" s="140" t="s">
        <v>81</v>
      </c>
      <c r="AY122" s="132" t="s">
        <v>140</v>
      </c>
      <c r="BK122" s="141">
        <f>SUM(BK123:BK355)</f>
        <v>0</v>
      </c>
    </row>
    <row r="123" spans="1:65" s="2" customFormat="1" ht="24.2" customHeight="1">
      <c r="A123" s="33"/>
      <c r="B123" s="144"/>
      <c r="C123" s="145" t="s">
        <v>269</v>
      </c>
      <c r="D123" s="145" t="s">
        <v>142</v>
      </c>
      <c r="E123" s="146" t="s">
        <v>964</v>
      </c>
      <c r="F123" s="147" t="s">
        <v>965</v>
      </c>
      <c r="G123" s="148" t="s">
        <v>145</v>
      </c>
      <c r="H123" s="149">
        <v>16000</v>
      </c>
      <c r="I123" s="150"/>
      <c r="J123" s="151">
        <f>ROUND(I123*H123,2)</f>
        <v>0</v>
      </c>
      <c r="K123" s="147" t="s">
        <v>146</v>
      </c>
      <c r="L123" s="34"/>
      <c r="M123" s="152" t="s">
        <v>1</v>
      </c>
      <c r="N123" s="153" t="s">
        <v>38</v>
      </c>
      <c r="O123" s="59"/>
      <c r="P123" s="154">
        <f>O123*H123</f>
        <v>0</v>
      </c>
      <c r="Q123" s="154">
        <v>0</v>
      </c>
      <c r="R123" s="154">
        <f>Q123*H123</f>
        <v>0</v>
      </c>
      <c r="S123" s="154">
        <v>0</v>
      </c>
      <c r="T123" s="155">
        <f>S123*H123</f>
        <v>0</v>
      </c>
      <c r="U123" s="33"/>
      <c r="V123" s="33"/>
      <c r="W123" s="33"/>
      <c r="X123" s="33"/>
      <c r="Y123" s="33"/>
      <c r="Z123" s="33"/>
      <c r="AA123" s="33"/>
      <c r="AB123" s="33"/>
      <c r="AC123" s="33"/>
      <c r="AD123" s="33"/>
      <c r="AE123" s="33"/>
      <c r="AR123" s="156" t="s">
        <v>147</v>
      </c>
      <c r="AT123" s="156" t="s">
        <v>142</v>
      </c>
      <c r="AU123" s="156" t="s">
        <v>83</v>
      </c>
      <c r="AY123" s="18" t="s">
        <v>140</v>
      </c>
      <c r="BE123" s="157">
        <f>IF(N123="základní",J123,0)</f>
        <v>0</v>
      </c>
      <c r="BF123" s="157">
        <f>IF(N123="snížená",J123,0)</f>
        <v>0</v>
      </c>
      <c r="BG123" s="157">
        <f>IF(N123="zákl. přenesená",J123,0)</f>
        <v>0</v>
      </c>
      <c r="BH123" s="157">
        <f>IF(N123="sníž. přenesená",J123,0)</f>
        <v>0</v>
      </c>
      <c r="BI123" s="157">
        <f>IF(N123="nulová",J123,0)</f>
        <v>0</v>
      </c>
      <c r="BJ123" s="18" t="s">
        <v>81</v>
      </c>
      <c r="BK123" s="157">
        <f>ROUND(I123*H123,2)</f>
        <v>0</v>
      </c>
      <c r="BL123" s="18" t="s">
        <v>147</v>
      </c>
      <c r="BM123" s="156" t="s">
        <v>1474</v>
      </c>
    </row>
    <row r="124" spans="1:65" s="2" customFormat="1" ht="19.5">
      <c r="A124" s="33"/>
      <c r="B124" s="34"/>
      <c r="C124" s="33"/>
      <c r="D124" s="158" t="s">
        <v>149</v>
      </c>
      <c r="E124" s="33"/>
      <c r="F124" s="159" t="s">
        <v>967</v>
      </c>
      <c r="G124" s="33"/>
      <c r="H124" s="33"/>
      <c r="I124" s="160"/>
      <c r="J124" s="33"/>
      <c r="K124" s="33"/>
      <c r="L124" s="34"/>
      <c r="M124" s="161"/>
      <c r="N124" s="162"/>
      <c r="O124" s="59"/>
      <c r="P124" s="59"/>
      <c r="Q124" s="59"/>
      <c r="R124" s="59"/>
      <c r="S124" s="59"/>
      <c r="T124" s="60"/>
      <c r="U124" s="33"/>
      <c r="V124" s="33"/>
      <c r="W124" s="33"/>
      <c r="X124" s="33"/>
      <c r="Y124" s="33"/>
      <c r="Z124" s="33"/>
      <c r="AA124" s="33"/>
      <c r="AB124" s="33"/>
      <c r="AC124" s="33"/>
      <c r="AD124" s="33"/>
      <c r="AE124" s="33"/>
      <c r="AT124" s="18" t="s">
        <v>149</v>
      </c>
      <c r="AU124" s="18" t="s">
        <v>83</v>
      </c>
    </row>
    <row r="125" spans="1:65" s="2" customFormat="1" ht="11.25">
      <c r="A125" s="33"/>
      <c r="B125" s="34"/>
      <c r="C125" s="33"/>
      <c r="D125" s="163" t="s">
        <v>151</v>
      </c>
      <c r="E125" s="33"/>
      <c r="F125" s="164" t="s">
        <v>968</v>
      </c>
      <c r="G125" s="33"/>
      <c r="H125" s="33"/>
      <c r="I125" s="160"/>
      <c r="J125" s="33"/>
      <c r="K125" s="33"/>
      <c r="L125" s="34"/>
      <c r="M125" s="161"/>
      <c r="N125" s="162"/>
      <c r="O125" s="59"/>
      <c r="P125" s="59"/>
      <c r="Q125" s="59"/>
      <c r="R125" s="59"/>
      <c r="S125" s="59"/>
      <c r="T125" s="60"/>
      <c r="U125" s="33"/>
      <c r="V125" s="33"/>
      <c r="W125" s="33"/>
      <c r="X125" s="33"/>
      <c r="Y125" s="33"/>
      <c r="Z125" s="33"/>
      <c r="AA125" s="33"/>
      <c r="AB125" s="33"/>
      <c r="AC125" s="33"/>
      <c r="AD125" s="33"/>
      <c r="AE125" s="33"/>
      <c r="AT125" s="18" t="s">
        <v>151</v>
      </c>
      <c r="AU125" s="18" t="s">
        <v>83</v>
      </c>
    </row>
    <row r="126" spans="1:65" s="13" customFormat="1" ht="11.25">
      <c r="B126" s="166"/>
      <c r="D126" s="158" t="s">
        <v>155</v>
      </c>
      <c r="E126" s="167" t="s">
        <v>1</v>
      </c>
      <c r="F126" s="168" t="s">
        <v>1475</v>
      </c>
      <c r="H126" s="169">
        <v>16000</v>
      </c>
      <c r="I126" s="170"/>
      <c r="L126" s="166"/>
      <c r="M126" s="171"/>
      <c r="N126" s="172"/>
      <c r="O126" s="172"/>
      <c r="P126" s="172"/>
      <c r="Q126" s="172"/>
      <c r="R126" s="172"/>
      <c r="S126" s="172"/>
      <c r="T126" s="173"/>
      <c r="AT126" s="167" t="s">
        <v>155</v>
      </c>
      <c r="AU126" s="167" t="s">
        <v>83</v>
      </c>
      <c r="AV126" s="13" t="s">
        <v>83</v>
      </c>
      <c r="AW126" s="13" t="s">
        <v>30</v>
      </c>
      <c r="AX126" s="13" t="s">
        <v>81</v>
      </c>
      <c r="AY126" s="167" t="s">
        <v>140</v>
      </c>
    </row>
    <row r="127" spans="1:65" s="2" customFormat="1" ht="24.2" customHeight="1">
      <c r="A127" s="33"/>
      <c r="B127" s="144"/>
      <c r="C127" s="145" t="s">
        <v>83</v>
      </c>
      <c r="D127" s="145" t="s">
        <v>142</v>
      </c>
      <c r="E127" s="146" t="s">
        <v>976</v>
      </c>
      <c r="F127" s="147" t="s">
        <v>977</v>
      </c>
      <c r="G127" s="148" t="s">
        <v>393</v>
      </c>
      <c r="H127" s="149">
        <v>4</v>
      </c>
      <c r="I127" s="150"/>
      <c r="J127" s="151">
        <f>ROUND(I127*H127,2)</f>
        <v>0</v>
      </c>
      <c r="K127" s="147" t="s">
        <v>146</v>
      </c>
      <c r="L127" s="34"/>
      <c r="M127" s="152" t="s">
        <v>1</v>
      </c>
      <c r="N127" s="153" t="s">
        <v>38</v>
      </c>
      <c r="O127" s="59"/>
      <c r="P127" s="154">
        <f>O127*H127</f>
        <v>0</v>
      </c>
      <c r="Q127" s="154">
        <v>0</v>
      </c>
      <c r="R127" s="154">
        <f>Q127*H127</f>
        <v>0</v>
      </c>
      <c r="S127" s="154">
        <v>0</v>
      </c>
      <c r="T127" s="155">
        <f>S127*H127</f>
        <v>0</v>
      </c>
      <c r="U127" s="33"/>
      <c r="V127" s="33"/>
      <c r="W127" s="33"/>
      <c r="X127" s="33"/>
      <c r="Y127" s="33"/>
      <c r="Z127" s="33"/>
      <c r="AA127" s="33"/>
      <c r="AB127" s="33"/>
      <c r="AC127" s="33"/>
      <c r="AD127" s="33"/>
      <c r="AE127" s="33"/>
      <c r="AR127" s="156" t="s">
        <v>147</v>
      </c>
      <c r="AT127" s="156" t="s">
        <v>142</v>
      </c>
      <c r="AU127" s="156" t="s">
        <v>83</v>
      </c>
      <c r="AY127" s="18" t="s">
        <v>140</v>
      </c>
      <c r="BE127" s="157">
        <f>IF(N127="základní",J127,0)</f>
        <v>0</v>
      </c>
      <c r="BF127" s="157">
        <f>IF(N127="snížená",J127,0)</f>
        <v>0</v>
      </c>
      <c r="BG127" s="157">
        <f>IF(N127="zákl. přenesená",J127,0)</f>
        <v>0</v>
      </c>
      <c r="BH127" s="157">
        <f>IF(N127="sníž. přenesená",J127,0)</f>
        <v>0</v>
      </c>
      <c r="BI127" s="157">
        <f>IF(N127="nulová",J127,0)</f>
        <v>0</v>
      </c>
      <c r="BJ127" s="18" t="s">
        <v>81</v>
      </c>
      <c r="BK127" s="157">
        <f>ROUND(I127*H127,2)</f>
        <v>0</v>
      </c>
      <c r="BL127" s="18" t="s">
        <v>147</v>
      </c>
      <c r="BM127" s="156" t="s">
        <v>1476</v>
      </c>
    </row>
    <row r="128" spans="1:65" s="2" customFormat="1" ht="19.5">
      <c r="A128" s="33"/>
      <c r="B128" s="34"/>
      <c r="C128" s="33"/>
      <c r="D128" s="158" t="s">
        <v>149</v>
      </c>
      <c r="E128" s="33"/>
      <c r="F128" s="159" t="s">
        <v>979</v>
      </c>
      <c r="G128" s="33"/>
      <c r="H128" s="33"/>
      <c r="I128" s="160"/>
      <c r="J128" s="33"/>
      <c r="K128" s="33"/>
      <c r="L128" s="34"/>
      <c r="M128" s="161"/>
      <c r="N128" s="162"/>
      <c r="O128" s="59"/>
      <c r="P128" s="59"/>
      <c r="Q128" s="59"/>
      <c r="R128" s="59"/>
      <c r="S128" s="59"/>
      <c r="T128" s="60"/>
      <c r="U128" s="33"/>
      <c r="V128" s="33"/>
      <c r="W128" s="33"/>
      <c r="X128" s="33"/>
      <c r="Y128" s="33"/>
      <c r="Z128" s="33"/>
      <c r="AA128" s="33"/>
      <c r="AB128" s="33"/>
      <c r="AC128" s="33"/>
      <c r="AD128" s="33"/>
      <c r="AE128" s="33"/>
      <c r="AT128" s="18" t="s">
        <v>149</v>
      </c>
      <c r="AU128" s="18" t="s">
        <v>83</v>
      </c>
    </row>
    <row r="129" spans="1:65" s="2" customFormat="1" ht="11.25">
      <c r="A129" s="33"/>
      <c r="B129" s="34"/>
      <c r="C129" s="33"/>
      <c r="D129" s="163" t="s">
        <v>151</v>
      </c>
      <c r="E129" s="33"/>
      <c r="F129" s="164" t="s">
        <v>980</v>
      </c>
      <c r="G129" s="33"/>
      <c r="H129" s="33"/>
      <c r="I129" s="160"/>
      <c r="J129" s="33"/>
      <c r="K129" s="33"/>
      <c r="L129" s="34"/>
      <c r="M129" s="161"/>
      <c r="N129" s="162"/>
      <c r="O129" s="59"/>
      <c r="P129" s="59"/>
      <c r="Q129" s="59"/>
      <c r="R129" s="59"/>
      <c r="S129" s="59"/>
      <c r="T129" s="60"/>
      <c r="U129" s="33"/>
      <c r="V129" s="33"/>
      <c r="W129" s="33"/>
      <c r="X129" s="33"/>
      <c r="Y129" s="33"/>
      <c r="Z129" s="33"/>
      <c r="AA129" s="33"/>
      <c r="AB129" s="33"/>
      <c r="AC129" s="33"/>
      <c r="AD129" s="33"/>
      <c r="AE129" s="33"/>
      <c r="AT129" s="18" t="s">
        <v>151</v>
      </c>
      <c r="AU129" s="18" t="s">
        <v>83</v>
      </c>
    </row>
    <row r="130" spans="1:65" s="13" customFormat="1" ht="11.25">
      <c r="B130" s="166"/>
      <c r="D130" s="158" t="s">
        <v>155</v>
      </c>
      <c r="E130" s="167" t="s">
        <v>1</v>
      </c>
      <c r="F130" s="168" t="s">
        <v>147</v>
      </c>
      <c r="H130" s="169">
        <v>4</v>
      </c>
      <c r="I130" s="170"/>
      <c r="L130" s="166"/>
      <c r="M130" s="171"/>
      <c r="N130" s="172"/>
      <c r="O130" s="172"/>
      <c r="P130" s="172"/>
      <c r="Q130" s="172"/>
      <c r="R130" s="172"/>
      <c r="S130" s="172"/>
      <c r="T130" s="173"/>
      <c r="AT130" s="167" t="s">
        <v>155</v>
      </c>
      <c r="AU130" s="167" t="s">
        <v>83</v>
      </c>
      <c r="AV130" s="13" t="s">
        <v>83</v>
      </c>
      <c r="AW130" s="13" t="s">
        <v>30</v>
      </c>
      <c r="AX130" s="13" t="s">
        <v>81</v>
      </c>
      <c r="AY130" s="167" t="s">
        <v>140</v>
      </c>
    </row>
    <row r="131" spans="1:65" s="2" customFormat="1" ht="24.2" customHeight="1">
      <c r="A131" s="33"/>
      <c r="B131" s="144"/>
      <c r="C131" s="145" t="s">
        <v>158</v>
      </c>
      <c r="D131" s="145" t="s">
        <v>142</v>
      </c>
      <c r="E131" s="146" t="s">
        <v>1477</v>
      </c>
      <c r="F131" s="147" t="s">
        <v>1478</v>
      </c>
      <c r="G131" s="148" t="s">
        <v>393</v>
      </c>
      <c r="H131" s="149">
        <v>5</v>
      </c>
      <c r="I131" s="150"/>
      <c r="J131" s="151">
        <f>ROUND(I131*H131,2)</f>
        <v>0</v>
      </c>
      <c r="K131" s="147" t="s">
        <v>146</v>
      </c>
      <c r="L131" s="34"/>
      <c r="M131" s="152" t="s">
        <v>1</v>
      </c>
      <c r="N131" s="153" t="s">
        <v>38</v>
      </c>
      <c r="O131" s="59"/>
      <c r="P131" s="154">
        <f>O131*H131</f>
        <v>0</v>
      </c>
      <c r="Q131" s="154">
        <v>0</v>
      </c>
      <c r="R131" s="154">
        <f>Q131*H131</f>
        <v>0</v>
      </c>
      <c r="S131" s="154">
        <v>0</v>
      </c>
      <c r="T131" s="155">
        <f>S131*H131</f>
        <v>0</v>
      </c>
      <c r="U131" s="33"/>
      <c r="V131" s="33"/>
      <c r="W131" s="33"/>
      <c r="X131" s="33"/>
      <c r="Y131" s="33"/>
      <c r="Z131" s="33"/>
      <c r="AA131" s="33"/>
      <c r="AB131" s="33"/>
      <c r="AC131" s="33"/>
      <c r="AD131" s="33"/>
      <c r="AE131" s="33"/>
      <c r="AR131" s="156" t="s">
        <v>147</v>
      </c>
      <c r="AT131" s="156" t="s">
        <v>142</v>
      </c>
      <c r="AU131" s="156" t="s">
        <v>83</v>
      </c>
      <c r="AY131" s="18" t="s">
        <v>140</v>
      </c>
      <c r="BE131" s="157">
        <f>IF(N131="základní",J131,0)</f>
        <v>0</v>
      </c>
      <c r="BF131" s="157">
        <f>IF(N131="snížená",J131,0)</f>
        <v>0</v>
      </c>
      <c r="BG131" s="157">
        <f>IF(N131="zákl. přenesená",J131,0)</f>
        <v>0</v>
      </c>
      <c r="BH131" s="157">
        <f>IF(N131="sníž. přenesená",J131,0)</f>
        <v>0</v>
      </c>
      <c r="BI131" s="157">
        <f>IF(N131="nulová",J131,0)</f>
        <v>0</v>
      </c>
      <c r="BJ131" s="18" t="s">
        <v>81</v>
      </c>
      <c r="BK131" s="157">
        <f>ROUND(I131*H131,2)</f>
        <v>0</v>
      </c>
      <c r="BL131" s="18" t="s">
        <v>147</v>
      </c>
      <c r="BM131" s="156" t="s">
        <v>1479</v>
      </c>
    </row>
    <row r="132" spans="1:65" s="2" customFormat="1" ht="19.5">
      <c r="A132" s="33"/>
      <c r="B132" s="34"/>
      <c r="C132" s="33"/>
      <c r="D132" s="158" t="s">
        <v>149</v>
      </c>
      <c r="E132" s="33"/>
      <c r="F132" s="159" t="s">
        <v>1480</v>
      </c>
      <c r="G132" s="33"/>
      <c r="H132" s="33"/>
      <c r="I132" s="160"/>
      <c r="J132" s="33"/>
      <c r="K132" s="33"/>
      <c r="L132" s="34"/>
      <c r="M132" s="161"/>
      <c r="N132" s="162"/>
      <c r="O132" s="59"/>
      <c r="P132" s="59"/>
      <c r="Q132" s="59"/>
      <c r="R132" s="59"/>
      <c r="S132" s="59"/>
      <c r="T132" s="60"/>
      <c r="U132" s="33"/>
      <c r="V132" s="33"/>
      <c r="W132" s="33"/>
      <c r="X132" s="33"/>
      <c r="Y132" s="33"/>
      <c r="Z132" s="33"/>
      <c r="AA132" s="33"/>
      <c r="AB132" s="33"/>
      <c r="AC132" s="33"/>
      <c r="AD132" s="33"/>
      <c r="AE132" s="33"/>
      <c r="AT132" s="18" t="s">
        <v>149</v>
      </c>
      <c r="AU132" s="18" t="s">
        <v>83</v>
      </c>
    </row>
    <row r="133" spans="1:65" s="2" customFormat="1" ht="11.25">
      <c r="A133" s="33"/>
      <c r="B133" s="34"/>
      <c r="C133" s="33"/>
      <c r="D133" s="163" t="s">
        <v>151</v>
      </c>
      <c r="E133" s="33"/>
      <c r="F133" s="164" t="s">
        <v>1481</v>
      </c>
      <c r="G133" s="33"/>
      <c r="H133" s="33"/>
      <c r="I133" s="160"/>
      <c r="J133" s="33"/>
      <c r="K133" s="33"/>
      <c r="L133" s="34"/>
      <c r="M133" s="161"/>
      <c r="N133" s="162"/>
      <c r="O133" s="59"/>
      <c r="P133" s="59"/>
      <c r="Q133" s="59"/>
      <c r="R133" s="59"/>
      <c r="S133" s="59"/>
      <c r="T133" s="60"/>
      <c r="U133" s="33"/>
      <c r="V133" s="33"/>
      <c r="W133" s="33"/>
      <c r="X133" s="33"/>
      <c r="Y133" s="33"/>
      <c r="Z133" s="33"/>
      <c r="AA133" s="33"/>
      <c r="AB133" s="33"/>
      <c r="AC133" s="33"/>
      <c r="AD133" s="33"/>
      <c r="AE133" s="33"/>
      <c r="AT133" s="18" t="s">
        <v>151</v>
      </c>
      <c r="AU133" s="18" t="s">
        <v>83</v>
      </c>
    </row>
    <row r="134" spans="1:65" s="13" customFormat="1" ht="11.25">
      <c r="B134" s="166"/>
      <c r="D134" s="158" t="s">
        <v>155</v>
      </c>
      <c r="E134" s="167" t="s">
        <v>1</v>
      </c>
      <c r="F134" s="168" t="s">
        <v>267</v>
      </c>
      <c r="H134" s="169">
        <v>5</v>
      </c>
      <c r="I134" s="170"/>
      <c r="L134" s="166"/>
      <c r="M134" s="171"/>
      <c r="N134" s="172"/>
      <c r="O134" s="172"/>
      <c r="P134" s="172"/>
      <c r="Q134" s="172"/>
      <c r="R134" s="172"/>
      <c r="S134" s="172"/>
      <c r="T134" s="173"/>
      <c r="AT134" s="167" t="s">
        <v>155</v>
      </c>
      <c r="AU134" s="167" t="s">
        <v>83</v>
      </c>
      <c r="AV134" s="13" t="s">
        <v>83</v>
      </c>
      <c r="AW134" s="13" t="s">
        <v>30</v>
      </c>
      <c r="AX134" s="13" t="s">
        <v>81</v>
      </c>
      <c r="AY134" s="167" t="s">
        <v>140</v>
      </c>
    </row>
    <row r="135" spans="1:65" s="2" customFormat="1" ht="24.2" customHeight="1">
      <c r="A135" s="33"/>
      <c r="B135" s="144"/>
      <c r="C135" s="145" t="s">
        <v>147</v>
      </c>
      <c r="D135" s="145" t="s">
        <v>142</v>
      </c>
      <c r="E135" s="146" t="s">
        <v>981</v>
      </c>
      <c r="F135" s="147" t="s">
        <v>982</v>
      </c>
      <c r="G135" s="148" t="s">
        <v>393</v>
      </c>
      <c r="H135" s="149">
        <v>4</v>
      </c>
      <c r="I135" s="150"/>
      <c r="J135" s="151">
        <f>ROUND(I135*H135,2)</f>
        <v>0</v>
      </c>
      <c r="K135" s="147" t="s">
        <v>146</v>
      </c>
      <c r="L135" s="34"/>
      <c r="M135" s="152" t="s">
        <v>1</v>
      </c>
      <c r="N135" s="153" t="s">
        <v>38</v>
      </c>
      <c r="O135" s="59"/>
      <c r="P135" s="154">
        <f>O135*H135</f>
        <v>0</v>
      </c>
      <c r="Q135" s="154">
        <v>0</v>
      </c>
      <c r="R135" s="154">
        <f>Q135*H135</f>
        <v>0</v>
      </c>
      <c r="S135" s="154">
        <v>0</v>
      </c>
      <c r="T135" s="155">
        <f>S135*H135</f>
        <v>0</v>
      </c>
      <c r="U135" s="33"/>
      <c r="V135" s="33"/>
      <c r="W135" s="33"/>
      <c r="X135" s="33"/>
      <c r="Y135" s="33"/>
      <c r="Z135" s="33"/>
      <c r="AA135" s="33"/>
      <c r="AB135" s="33"/>
      <c r="AC135" s="33"/>
      <c r="AD135" s="33"/>
      <c r="AE135" s="33"/>
      <c r="AR135" s="156" t="s">
        <v>147</v>
      </c>
      <c r="AT135" s="156" t="s">
        <v>142</v>
      </c>
      <c r="AU135" s="156" t="s">
        <v>83</v>
      </c>
      <c r="AY135" s="18" t="s">
        <v>140</v>
      </c>
      <c r="BE135" s="157">
        <f>IF(N135="základní",J135,0)</f>
        <v>0</v>
      </c>
      <c r="BF135" s="157">
        <f>IF(N135="snížená",J135,0)</f>
        <v>0</v>
      </c>
      <c r="BG135" s="157">
        <f>IF(N135="zákl. přenesená",J135,0)</f>
        <v>0</v>
      </c>
      <c r="BH135" s="157">
        <f>IF(N135="sníž. přenesená",J135,0)</f>
        <v>0</v>
      </c>
      <c r="BI135" s="157">
        <f>IF(N135="nulová",J135,0)</f>
        <v>0</v>
      </c>
      <c r="BJ135" s="18" t="s">
        <v>81</v>
      </c>
      <c r="BK135" s="157">
        <f>ROUND(I135*H135,2)</f>
        <v>0</v>
      </c>
      <c r="BL135" s="18" t="s">
        <v>147</v>
      </c>
      <c r="BM135" s="156" t="s">
        <v>1482</v>
      </c>
    </row>
    <row r="136" spans="1:65" s="2" customFormat="1" ht="19.5">
      <c r="A136" s="33"/>
      <c r="B136" s="34"/>
      <c r="C136" s="33"/>
      <c r="D136" s="158" t="s">
        <v>149</v>
      </c>
      <c r="E136" s="33"/>
      <c r="F136" s="159" t="s">
        <v>984</v>
      </c>
      <c r="G136" s="33"/>
      <c r="H136" s="33"/>
      <c r="I136" s="160"/>
      <c r="J136" s="33"/>
      <c r="K136" s="33"/>
      <c r="L136" s="34"/>
      <c r="M136" s="161"/>
      <c r="N136" s="162"/>
      <c r="O136" s="59"/>
      <c r="P136" s="59"/>
      <c r="Q136" s="59"/>
      <c r="R136" s="59"/>
      <c r="S136" s="59"/>
      <c r="T136" s="60"/>
      <c r="U136" s="33"/>
      <c r="V136" s="33"/>
      <c r="W136" s="33"/>
      <c r="X136" s="33"/>
      <c r="Y136" s="33"/>
      <c r="Z136" s="33"/>
      <c r="AA136" s="33"/>
      <c r="AB136" s="33"/>
      <c r="AC136" s="33"/>
      <c r="AD136" s="33"/>
      <c r="AE136" s="33"/>
      <c r="AT136" s="18" t="s">
        <v>149</v>
      </c>
      <c r="AU136" s="18" t="s">
        <v>83</v>
      </c>
    </row>
    <row r="137" spans="1:65" s="2" customFormat="1" ht="11.25">
      <c r="A137" s="33"/>
      <c r="B137" s="34"/>
      <c r="C137" s="33"/>
      <c r="D137" s="163" t="s">
        <v>151</v>
      </c>
      <c r="E137" s="33"/>
      <c r="F137" s="164" t="s">
        <v>985</v>
      </c>
      <c r="G137" s="33"/>
      <c r="H137" s="33"/>
      <c r="I137" s="160"/>
      <c r="J137" s="33"/>
      <c r="K137" s="33"/>
      <c r="L137" s="34"/>
      <c r="M137" s="161"/>
      <c r="N137" s="162"/>
      <c r="O137" s="59"/>
      <c r="P137" s="59"/>
      <c r="Q137" s="59"/>
      <c r="R137" s="59"/>
      <c r="S137" s="59"/>
      <c r="T137" s="60"/>
      <c r="U137" s="33"/>
      <c r="V137" s="33"/>
      <c r="W137" s="33"/>
      <c r="X137" s="33"/>
      <c r="Y137" s="33"/>
      <c r="Z137" s="33"/>
      <c r="AA137" s="33"/>
      <c r="AB137" s="33"/>
      <c r="AC137" s="33"/>
      <c r="AD137" s="33"/>
      <c r="AE137" s="33"/>
      <c r="AT137" s="18" t="s">
        <v>151</v>
      </c>
      <c r="AU137" s="18" t="s">
        <v>83</v>
      </c>
    </row>
    <row r="138" spans="1:65" s="13" customFormat="1" ht="11.25">
      <c r="B138" s="166"/>
      <c r="D138" s="158" t="s">
        <v>155</v>
      </c>
      <c r="E138" s="167" t="s">
        <v>1</v>
      </c>
      <c r="F138" s="168" t="s">
        <v>147</v>
      </c>
      <c r="H138" s="169">
        <v>4</v>
      </c>
      <c r="I138" s="170"/>
      <c r="L138" s="166"/>
      <c r="M138" s="171"/>
      <c r="N138" s="172"/>
      <c r="O138" s="172"/>
      <c r="P138" s="172"/>
      <c r="Q138" s="172"/>
      <c r="R138" s="172"/>
      <c r="S138" s="172"/>
      <c r="T138" s="173"/>
      <c r="AT138" s="167" t="s">
        <v>155</v>
      </c>
      <c r="AU138" s="167" t="s">
        <v>83</v>
      </c>
      <c r="AV138" s="13" t="s">
        <v>83</v>
      </c>
      <c r="AW138" s="13" t="s">
        <v>30</v>
      </c>
      <c r="AX138" s="13" t="s">
        <v>81</v>
      </c>
      <c r="AY138" s="167" t="s">
        <v>140</v>
      </c>
    </row>
    <row r="139" spans="1:65" s="2" customFormat="1" ht="24.2" customHeight="1">
      <c r="A139" s="33"/>
      <c r="B139" s="144"/>
      <c r="C139" s="145" t="s">
        <v>413</v>
      </c>
      <c r="D139" s="145" t="s">
        <v>142</v>
      </c>
      <c r="E139" s="146" t="s">
        <v>986</v>
      </c>
      <c r="F139" s="147" t="s">
        <v>987</v>
      </c>
      <c r="G139" s="148" t="s">
        <v>393</v>
      </c>
      <c r="H139" s="149">
        <v>2</v>
      </c>
      <c r="I139" s="150"/>
      <c r="J139" s="151">
        <f>ROUND(I139*H139,2)</f>
        <v>0</v>
      </c>
      <c r="K139" s="147" t="s">
        <v>146</v>
      </c>
      <c r="L139" s="34"/>
      <c r="M139" s="152" t="s">
        <v>1</v>
      </c>
      <c r="N139" s="153" t="s">
        <v>38</v>
      </c>
      <c r="O139" s="59"/>
      <c r="P139" s="154">
        <f>O139*H139</f>
        <v>0</v>
      </c>
      <c r="Q139" s="154">
        <v>0</v>
      </c>
      <c r="R139" s="154">
        <f>Q139*H139</f>
        <v>0</v>
      </c>
      <c r="S139" s="154">
        <v>0</v>
      </c>
      <c r="T139" s="155">
        <f>S139*H139</f>
        <v>0</v>
      </c>
      <c r="U139" s="33"/>
      <c r="V139" s="33"/>
      <c r="W139" s="33"/>
      <c r="X139" s="33"/>
      <c r="Y139" s="33"/>
      <c r="Z139" s="33"/>
      <c r="AA139" s="33"/>
      <c r="AB139" s="33"/>
      <c r="AC139" s="33"/>
      <c r="AD139" s="33"/>
      <c r="AE139" s="33"/>
      <c r="AR139" s="156" t="s">
        <v>147</v>
      </c>
      <c r="AT139" s="156" t="s">
        <v>142</v>
      </c>
      <c r="AU139" s="156" t="s">
        <v>83</v>
      </c>
      <c r="AY139" s="18" t="s">
        <v>140</v>
      </c>
      <c r="BE139" s="157">
        <f>IF(N139="základní",J139,0)</f>
        <v>0</v>
      </c>
      <c r="BF139" s="157">
        <f>IF(N139="snížená",J139,0)</f>
        <v>0</v>
      </c>
      <c r="BG139" s="157">
        <f>IF(N139="zákl. přenesená",J139,0)</f>
        <v>0</v>
      </c>
      <c r="BH139" s="157">
        <f>IF(N139="sníž. přenesená",J139,0)</f>
        <v>0</v>
      </c>
      <c r="BI139" s="157">
        <f>IF(N139="nulová",J139,0)</f>
        <v>0</v>
      </c>
      <c r="BJ139" s="18" t="s">
        <v>81</v>
      </c>
      <c r="BK139" s="157">
        <f>ROUND(I139*H139,2)</f>
        <v>0</v>
      </c>
      <c r="BL139" s="18" t="s">
        <v>147</v>
      </c>
      <c r="BM139" s="156" t="s">
        <v>1483</v>
      </c>
    </row>
    <row r="140" spans="1:65" s="2" customFormat="1" ht="19.5">
      <c r="A140" s="33"/>
      <c r="B140" s="34"/>
      <c r="C140" s="33"/>
      <c r="D140" s="158" t="s">
        <v>149</v>
      </c>
      <c r="E140" s="33"/>
      <c r="F140" s="159" t="s">
        <v>989</v>
      </c>
      <c r="G140" s="33"/>
      <c r="H140" s="33"/>
      <c r="I140" s="160"/>
      <c r="J140" s="33"/>
      <c r="K140" s="33"/>
      <c r="L140" s="34"/>
      <c r="M140" s="161"/>
      <c r="N140" s="162"/>
      <c r="O140" s="59"/>
      <c r="P140" s="59"/>
      <c r="Q140" s="59"/>
      <c r="R140" s="59"/>
      <c r="S140" s="59"/>
      <c r="T140" s="60"/>
      <c r="U140" s="33"/>
      <c r="V140" s="33"/>
      <c r="W140" s="33"/>
      <c r="X140" s="33"/>
      <c r="Y140" s="33"/>
      <c r="Z140" s="33"/>
      <c r="AA140" s="33"/>
      <c r="AB140" s="33"/>
      <c r="AC140" s="33"/>
      <c r="AD140" s="33"/>
      <c r="AE140" s="33"/>
      <c r="AT140" s="18" t="s">
        <v>149</v>
      </c>
      <c r="AU140" s="18" t="s">
        <v>83</v>
      </c>
    </row>
    <row r="141" spans="1:65" s="2" customFormat="1" ht="11.25">
      <c r="A141" s="33"/>
      <c r="B141" s="34"/>
      <c r="C141" s="33"/>
      <c r="D141" s="163" t="s">
        <v>151</v>
      </c>
      <c r="E141" s="33"/>
      <c r="F141" s="164" t="s">
        <v>990</v>
      </c>
      <c r="G141" s="33"/>
      <c r="H141" s="33"/>
      <c r="I141" s="160"/>
      <c r="J141" s="33"/>
      <c r="K141" s="33"/>
      <c r="L141" s="34"/>
      <c r="M141" s="161"/>
      <c r="N141" s="162"/>
      <c r="O141" s="59"/>
      <c r="P141" s="59"/>
      <c r="Q141" s="59"/>
      <c r="R141" s="59"/>
      <c r="S141" s="59"/>
      <c r="T141" s="60"/>
      <c r="U141" s="33"/>
      <c r="V141" s="33"/>
      <c r="W141" s="33"/>
      <c r="X141" s="33"/>
      <c r="Y141" s="33"/>
      <c r="Z141" s="33"/>
      <c r="AA141" s="33"/>
      <c r="AB141" s="33"/>
      <c r="AC141" s="33"/>
      <c r="AD141" s="33"/>
      <c r="AE141" s="33"/>
      <c r="AT141" s="18" t="s">
        <v>151</v>
      </c>
      <c r="AU141" s="18" t="s">
        <v>83</v>
      </c>
    </row>
    <row r="142" spans="1:65" s="13" customFormat="1" ht="11.25">
      <c r="B142" s="166"/>
      <c r="D142" s="158" t="s">
        <v>155</v>
      </c>
      <c r="E142" s="167" t="s">
        <v>1</v>
      </c>
      <c r="F142" s="168" t="s">
        <v>83</v>
      </c>
      <c r="H142" s="169">
        <v>2</v>
      </c>
      <c r="I142" s="170"/>
      <c r="L142" s="166"/>
      <c r="M142" s="171"/>
      <c r="N142" s="172"/>
      <c r="O142" s="172"/>
      <c r="P142" s="172"/>
      <c r="Q142" s="172"/>
      <c r="R142" s="172"/>
      <c r="S142" s="172"/>
      <c r="T142" s="173"/>
      <c r="AT142" s="167" t="s">
        <v>155</v>
      </c>
      <c r="AU142" s="167" t="s">
        <v>83</v>
      </c>
      <c r="AV142" s="13" t="s">
        <v>83</v>
      </c>
      <c r="AW142" s="13" t="s">
        <v>30</v>
      </c>
      <c r="AX142" s="13" t="s">
        <v>81</v>
      </c>
      <c r="AY142" s="167" t="s">
        <v>140</v>
      </c>
    </row>
    <row r="143" spans="1:65" s="2" customFormat="1" ht="33" customHeight="1">
      <c r="A143" s="33"/>
      <c r="B143" s="144"/>
      <c r="C143" s="145" t="s">
        <v>267</v>
      </c>
      <c r="D143" s="145" t="s">
        <v>142</v>
      </c>
      <c r="E143" s="146" t="s">
        <v>991</v>
      </c>
      <c r="F143" s="147" t="s">
        <v>994</v>
      </c>
      <c r="G143" s="148" t="s">
        <v>393</v>
      </c>
      <c r="H143" s="149">
        <v>5</v>
      </c>
      <c r="I143" s="150"/>
      <c r="J143" s="151">
        <f>ROUND(I143*H143,2)</f>
        <v>0</v>
      </c>
      <c r="K143" s="147" t="s">
        <v>146</v>
      </c>
      <c r="L143" s="34"/>
      <c r="M143" s="152" t="s">
        <v>1</v>
      </c>
      <c r="N143" s="153" t="s">
        <v>38</v>
      </c>
      <c r="O143" s="59"/>
      <c r="P143" s="154">
        <f>O143*H143</f>
        <v>0</v>
      </c>
      <c r="Q143" s="154">
        <v>0</v>
      </c>
      <c r="R143" s="154">
        <f>Q143*H143</f>
        <v>0</v>
      </c>
      <c r="S143" s="154">
        <v>0</v>
      </c>
      <c r="T143" s="155">
        <f>S143*H143</f>
        <v>0</v>
      </c>
      <c r="U143" s="33"/>
      <c r="V143" s="33"/>
      <c r="W143" s="33"/>
      <c r="X143" s="33"/>
      <c r="Y143" s="33"/>
      <c r="Z143" s="33"/>
      <c r="AA143" s="33"/>
      <c r="AB143" s="33"/>
      <c r="AC143" s="33"/>
      <c r="AD143" s="33"/>
      <c r="AE143" s="33"/>
      <c r="AR143" s="156" t="s">
        <v>147</v>
      </c>
      <c r="AT143" s="156" t="s">
        <v>142</v>
      </c>
      <c r="AU143" s="156" t="s">
        <v>83</v>
      </c>
      <c r="AY143" s="18" t="s">
        <v>140</v>
      </c>
      <c r="BE143" s="157">
        <f>IF(N143="základní",J143,0)</f>
        <v>0</v>
      </c>
      <c r="BF143" s="157">
        <f>IF(N143="snížená",J143,0)</f>
        <v>0</v>
      </c>
      <c r="BG143" s="157">
        <f>IF(N143="zákl. přenesená",J143,0)</f>
        <v>0</v>
      </c>
      <c r="BH143" s="157">
        <f>IF(N143="sníž. přenesená",J143,0)</f>
        <v>0</v>
      </c>
      <c r="BI143" s="157">
        <f>IF(N143="nulová",J143,0)</f>
        <v>0</v>
      </c>
      <c r="BJ143" s="18" t="s">
        <v>81</v>
      </c>
      <c r="BK143" s="157">
        <f>ROUND(I143*H143,2)</f>
        <v>0</v>
      </c>
      <c r="BL143" s="18" t="s">
        <v>147</v>
      </c>
      <c r="BM143" s="156" t="s">
        <v>1484</v>
      </c>
    </row>
    <row r="144" spans="1:65" s="2" customFormat="1" ht="19.5">
      <c r="A144" s="33"/>
      <c r="B144" s="34"/>
      <c r="C144" s="33"/>
      <c r="D144" s="158" t="s">
        <v>149</v>
      </c>
      <c r="E144" s="33"/>
      <c r="F144" s="159" t="s">
        <v>994</v>
      </c>
      <c r="G144" s="33"/>
      <c r="H144" s="33"/>
      <c r="I144" s="160"/>
      <c r="J144" s="33"/>
      <c r="K144" s="33"/>
      <c r="L144" s="34"/>
      <c r="M144" s="161"/>
      <c r="N144" s="162"/>
      <c r="O144" s="59"/>
      <c r="P144" s="59"/>
      <c r="Q144" s="59"/>
      <c r="R144" s="59"/>
      <c r="S144" s="59"/>
      <c r="T144" s="60"/>
      <c r="U144" s="33"/>
      <c r="V144" s="33"/>
      <c r="W144" s="33"/>
      <c r="X144" s="33"/>
      <c r="Y144" s="33"/>
      <c r="Z144" s="33"/>
      <c r="AA144" s="33"/>
      <c r="AB144" s="33"/>
      <c r="AC144" s="33"/>
      <c r="AD144" s="33"/>
      <c r="AE144" s="33"/>
      <c r="AT144" s="18" t="s">
        <v>149</v>
      </c>
      <c r="AU144" s="18" t="s">
        <v>83</v>
      </c>
    </row>
    <row r="145" spans="1:65" s="2" customFormat="1" ht="11.25">
      <c r="A145" s="33"/>
      <c r="B145" s="34"/>
      <c r="C145" s="33"/>
      <c r="D145" s="163" t="s">
        <v>151</v>
      </c>
      <c r="E145" s="33"/>
      <c r="F145" s="164" t="s">
        <v>995</v>
      </c>
      <c r="G145" s="33"/>
      <c r="H145" s="33"/>
      <c r="I145" s="160"/>
      <c r="J145" s="33"/>
      <c r="K145" s="33"/>
      <c r="L145" s="34"/>
      <c r="M145" s="161"/>
      <c r="N145" s="162"/>
      <c r="O145" s="59"/>
      <c r="P145" s="59"/>
      <c r="Q145" s="59"/>
      <c r="R145" s="59"/>
      <c r="S145" s="59"/>
      <c r="T145" s="60"/>
      <c r="U145" s="33"/>
      <c r="V145" s="33"/>
      <c r="W145" s="33"/>
      <c r="X145" s="33"/>
      <c r="Y145" s="33"/>
      <c r="Z145" s="33"/>
      <c r="AA145" s="33"/>
      <c r="AB145" s="33"/>
      <c r="AC145" s="33"/>
      <c r="AD145" s="33"/>
      <c r="AE145" s="33"/>
      <c r="AT145" s="18" t="s">
        <v>151</v>
      </c>
      <c r="AU145" s="18" t="s">
        <v>83</v>
      </c>
    </row>
    <row r="146" spans="1:65" s="13" customFormat="1" ht="11.25">
      <c r="B146" s="166"/>
      <c r="D146" s="158" t="s">
        <v>155</v>
      </c>
      <c r="E146" s="167" t="s">
        <v>1</v>
      </c>
      <c r="F146" s="168" t="s">
        <v>267</v>
      </c>
      <c r="H146" s="169">
        <v>5</v>
      </c>
      <c r="I146" s="170"/>
      <c r="L146" s="166"/>
      <c r="M146" s="171"/>
      <c r="N146" s="172"/>
      <c r="O146" s="172"/>
      <c r="P146" s="172"/>
      <c r="Q146" s="172"/>
      <c r="R146" s="172"/>
      <c r="S146" s="172"/>
      <c r="T146" s="173"/>
      <c r="AT146" s="167" t="s">
        <v>155</v>
      </c>
      <c r="AU146" s="167" t="s">
        <v>83</v>
      </c>
      <c r="AV146" s="13" t="s">
        <v>83</v>
      </c>
      <c r="AW146" s="13" t="s">
        <v>30</v>
      </c>
      <c r="AX146" s="13" t="s">
        <v>81</v>
      </c>
      <c r="AY146" s="167" t="s">
        <v>140</v>
      </c>
    </row>
    <row r="147" spans="1:65" s="2" customFormat="1" ht="16.5" customHeight="1">
      <c r="A147" s="33"/>
      <c r="B147" s="144"/>
      <c r="C147" s="145" t="s">
        <v>172</v>
      </c>
      <c r="D147" s="145" t="s">
        <v>142</v>
      </c>
      <c r="E147" s="146" t="s">
        <v>996</v>
      </c>
      <c r="F147" s="147" t="s">
        <v>997</v>
      </c>
      <c r="G147" s="148" t="s">
        <v>393</v>
      </c>
      <c r="H147" s="149">
        <v>4</v>
      </c>
      <c r="I147" s="150"/>
      <c r="J147" s="151">
        <f>ROUND(I147*H147,2)</f>
        <v>0</v>
      </c>
      <c r="K147" s="147" t="s">
        <v>146</v>
      </c>
      <c r="L147" s="34"/>
      <c r="M147" s="152" t="s">
        <v>1</v>
      </c>
      <c r="N147" s="153" t="s">
        <v>38</v>
      </c>
      <c r="O147" s="59"/>
      <c r="P147" s="154">
        <f>O147*H147</f>
        <v>0</v>
      </c>
      <c r="Q147" s="154">
        <v>0</v>
      </c>
      <c r="R147" s="154">
        <f>Q147*H147</f>
        <v>0</v>
      </c>
      <c r="S147" s="154">
        <v>0</v>
      </c>
      <c r="T147" s="155">
        <f>S147*H147</f>
        <v>0</v>
      </c>
      <c r="U147" s="33"/>
      <c r="V147" s="33"/>
      <c r="W147" s="33"/>
      <c r="X147" s="33"/>
      <c r="Y147" s="33"/>
      <c r="Z147" s="33"/>
      <c r="AA147" s="33"/>
      <c r="AB147" s="33"/>
      <c r="AC147" s="33"/>
      <c r="AD147" s="33"/>
      <c r="AE147" s="33"/>
      <c r="AR147" s="156" t="s">
        <v>147</v>
      </c>
      <c r="AT147" s="156" t="s">
        <v>142</v>
      </c>
      <c r="AU147" s="156" t="s">
        <v>83</v>
      </c>
      <c r="AY147" s="18" t="s">
        <v>140</v>
      </c>
      <c r="BE147" s="157">
        <f>IF(N147="základní",J147,0)</f>
        <v>0</v>
      </c>
      <c r="BF147" s="157">
        <f>IF(N147="snížená",J147,0)</f>
        <v>0</v>
      </c>
      <c r="BG147" s="157">
        <f>IF(N147="zákl. přenesená",J147,0)</f>
        <v>0</v>
      </c>
      <c r="BH147" s="157">
        <f>IF(N147="sníž. přenesená",J147,0)</f>
        <v>0</v>
      </c>
      <c r="BI147" s="157">
        <f>IF(N147="nulová",J147,0)</f>
        <v>0</v>
      </c>
      <c r="BJ147" s="18" t="s">
        <v>81</v>
      </c>
      <c r="BK147" s="157">
        <f>ROUND(I147*H147,2)</f>
        <v>0</v>
      </c>
      <c r="BL147" s="18" t="s">
        <v>147</v>
      </c>
      <c r="BM147" s="156" t="s">
        <v>1485</v>
      </c>
    </row>
    <row r="148" spans="1:65" s="2" customFormat="1" ht="19.5">
      <c r="A148" s="33"/>
      <c r="B148" s="34"/>
      <c r="C148" s="33"/>
      <c r="D148" s="158" t="s">
        <v>149</v>
      </c>
      <c r="E148" s="33"/>
      <c r="F148" s="159" t="s">
        <v>999</v>
      </c>
      <c r="G148" s="33"/>
      <c r="H148" s="33"/>
      <c r="I148" s="160"/>
      <c r="J148" s="33"/>
      <c r="K148" s="33"/>
      <c r="L148" s="34"/>
      <c r="M148" s="161"/>
      <c r="N148" s="162"/>
      <c r="O148" s="59"/>
      <c r="P148" s="59"/>
      <c r="Q148" s="59"/>
      <c r="R148" s="59"/>
      <c r="S148" s="59"/>
      <c r="T148" s="60"/>
      <c r="U148" s="33"/>
      <c r="V148" s="33"/>
      <c r="W148" s="33"/>
      <c r="X148" s="33"/>
      <c r="Y148" s="33"/>
      <c r="Z148" s="33"/>
      <c r="AA148" s="33"/>
      <c r="AB148" s="33"/>
      <c r="AC148" s="33"/>
      <c r="AD148" s="33"/>
      <c r="AE148" s="33"/>
      <c r="AT148" s="18" t="s">
        <v>149</v>
      </c>
      <c r="AU148" s="18" t="s">
        <v>83</v>
      </c>
    </row>
    <row r="149" spans="1:65" s="2" customFormat="1" ht="11.25">
      <c r="A149" s="33"/>
      <c r="B149" s="34"/>
      <c r="C149" s="33"/>
      <c r="D149" s="163" t="s">
        <v>151</v>
      </c>
      <c r="E149" s="33"/>
      <c r="F149" s="164" t="s">
        <v>1000</v>
      </c>
      <c r="G149" s="33"/>
      <c r="H149" s="33"/>
      <c r="I149" s="160"/>
      <c r="J149" s="33"/>
      <c r="K149" s="33"/>
      <c r="L149" s="34"/>
      <c r="M149" s="161"/>
      <c r="N149" s="162"/>
      <c r="O149" s="59"/>
      <c r="P149" s="59"/>
      <c r="Q149" s="59"/>
      <c r="R149" s="59"/>
      <c r="S149" s="59"/>
      <c r="T149" s="60"/>
      <c r="U149" s="33"/>
      <c r="V149" s="33"/>
      <c r="W149" s="33"/>
      <c r="X149" s="33"/>
      <c r="Y149" s="33"/>
      <c r="Z149" s="33"/>
      <c r="AA149" s="33"/>
      <c r="AB149" s="33"/>
      <c r="AC149" s="33"/>
      <c r="AD149" s="33"/>
      <c r="AE149" s="33"/>
      <c r="AT149" s="18" t="s">
        <v>151</v>
      </c>
      <c r="AU149" s="18" t="s">
        <v>83</v>
      </c>
    </row>
    <row r="150" spans="1:65" s="13" customFormat="1" ht="11.25">
      <c r="B150" s="166"/>
      <c r="D150" s="158" t="s">
        <v>155</v>
      </c>
      <c r="E150" s="167" t="s">
        <v>1</v>
      </c>
      <c r="F150" s="168" t="s">
        <v>147</v>
      </c>
      <c r="H150" s="169">
        <v>4</v>
      </c>
      <c r="I150" s="170"/>
      <c r="L150" s="166"/>
      <c r="M150" s="171"/>
      <c r="N150" s="172"/>
      <c r="O150" s="172"/>
      <c r="P150" s="172"/>
      <c r="Q150" s="172"/>
      <c r="R150" s="172"/>
      <c r="S150" s="172"/>
      <c r="T150" s="173"/>
      <c r="AT150" s="167" t="s">
        <v>155</v>
      </c>
      <c r="AU150" s="167" t="s">
        <v>83</v>
      </c>
      <c r="AV150" s="13" t="s">
        <v>83</v>
      </c>
      <c r="AW150" s="13" t="s">
        <v>30</v>
      </c>
      <c r="AX150" s="13" t="s">
        <v>81</v>
      </c>
      <c r="AY150" s="167" t="s">
        <v>140</v>
      </c>
    </row>
    <row r="151" spans="1:65" s="2" customFormat="1" ht="16.5" customHeight="1">
      <c r="A151" s="33"/>
      <c r="B151" s="144"/>
      <c r="C151" s="145" t="s">
        <v>190</v>
      </c>
      <c r="D151" s="145" t="s">
        <v>142</v>
      </c>
      <c r="E151" s="146" t="s">
        <v>1486</v>
      </c>
      <c r="F151" s="147" t="s">
        <v>1487</v>
      </c>
      <c r="G151" s="148" t="s">
        <v>393</v>
      </c>
      <c r="H151" s="149">
        <v>5</v>
      </c>
      <c r="I151" s="150"/>
      <c r="J151" s="151">
        <f>ROUND(I151*H151,2)</f>
        <v>0</v>
      </c>
      <c r="K151" s="147" t="s">
        <v>146</v>
      </c>
      <c r="L151" s="34"/>
      <c r="M151" s="152" t="s">
        <v>1</v>
      </c>
      <c r="N151" s="153" t="s">
        <v>38</v>
      </c>
      <c r="O151" s="59"/>
      <c r="P151" s="154">
        <f>O151*H151</f>
        <v>0</v>
      </c>
      <c r="Q151" s="154">
        <v>0</v>
      </c>
      <c r="R151" s="154">
        <f>Q151*H151</f>
        <v>0</v>
      </c>
      <c r="S151" s="154">
        <v>0</v>
      </c>
      <c r="T151" s="155">
        <f>S151*H151</f>
        <v>0</v>
      </c>
      <c r="U151" s="33"/>
      <c r="V151" s="33"/>
      <c r="W151" s="33"/>
      <c r="X151" s="33"/>
      <c r="Y151" s="33"/>
      <c r="Z151" s="33"/>
      <c r="AA151" s="33"/>
      <c r="AB151" s="33"/>
      <c r="AC151" s="33"/>
      <c r="AD151" s="33"/>
      <c r="AE151" s="33"/>
      <c r="AR151" s="156" t="s">
        <v>147</v>
      </c>
      <c r="AT151" s="156" t="s">
        <v>142</v>
      </c>
      <c r="AU151" s="156" t="s">
        <v>83</v>
      </c>
      <c r="AY151" s="18" t="s">
        <v>140</v>
      </c>
      <c r="BE151" s="157">
        <f>IF(N151="základní",J151,0)</f>
        <v>0</v>
      </c>
      <c r="BF151" s="157">
        <f>IF(N151="snížená",J151,0)</f>
        <v>0</v>
      </c>
      <c r="BG151" s="157">
        <f>IF(N151="zákl. přenesená",J151,0)</f>
        <v>0</v>
      </c>
      <c r="BH151" s="157">
        <f>IF(N151="sníž. přenesená",J151,0)</f>
        <v>0</v>
      </c>
      <c r="BI151" s="157">
        <f>IF(N151="nulová",J151,0)</f>
        <v>0</v>
      </c>
      <c r="BJ151" s="18" t="s">
        <v>81</v>
      </c>
      <c r="BK151" s="157">
        <f>ROUND(I151*H151,2)</f>
        <v>0</v>
      </c>
      <c r="BL151" s="18" t="s">
        <v>147</v>
      </c>
      <c r="BM151" s="156" t="s">
        <v>1488</v>
      </c>
    </row>
    <row r="152" spans="1:65" s="2" customFormat="1" ht="19.5">
      <c r="A152" s="33"/>
      <c r="B152" s="34"/>
      <c r="C152" s="33"/>
      <c r="D152" s="158" t="s">
        <v>149</v>
      </c>
      <c r="E152" s="33"/>
      <c r="F152" s="159" t="s">
        <v>1489</v>
      </c>
      <c r="G152" s="33"/>
      <c r="H152" s="33"/>
      <c r="I152" s="160"/>
      <c r="J152" s="33"/>
      <c r="K152" s="33"/>
      <c r="L152" s="34"/>
      <c r="M152" s="161"/>
      <c r="N152" s="162"/>
      <c r="O152" s="59"/>
      <c r="P152" s="59"/>
      <c r="Q152" s="59"/>
      <c r="R152" s="59"/>
      <c r="S152" s="59"/>
      <c r="T152" s="60"/>
      <c r="U152" s="33"/>
      <c r="V152" s="33"/>
      <c r="W152" s="33"/>
      <c r="X152" s="33"/>
      <c r="Y152" s="33"/>
      <c r="Z152" s="33"/>
      <c r="AA152" s="33"/>
      <c r="AB152" s="33"/>
      <c r="AC152" s="33"/>
      <c r="AD152" s="33"/>
      <c r="AE152" s="33"/>
      <c r="AT152" s="18" t="s">
        <v>149</v>
      </c>
      <c r="AU152" s="18" t="s">
        <v>83</v>
      </c>
    </row>
    <row r="153" spans="1:65" s="2" customFormat="1" ht="11.25">
      <c r="A153" s="33"/>
      <c r="B153" s="34"/>
      <c r="C153" s="33"/>
      <c r="D153" s="163" t="s">
        <v>151</v>
      </c>
      <c r="E153" s="33"/>
      <c r="F153" s="164" t="s">
        <v>1490</v>
      </c>
      <c r="G153" s="33"/>
      <c r="H153" s="33"/>
      <c r="I153" s="160"/>
      <c r="J153" s="33"/>
      <c r="K153" s="33"/>
      <c r="L153" s="34"/>
      <c r="M153" s="161"/>
      <c r="N153" s="162"/>
      <c r="O153" s="59"/>
      <c r="P153" s="59"/>
      <c r="Q153" s="59"/>
      <c r="R153" s="59"/>
      <c r="S153" s="59"/>
      <c r="T153" s="60"/>
      <c r="U153" s="33"/>
      <c r="V153" s="33"/>
      <c r="W153" s="33"/>
      <c r="X153" s="33"/>
      <c r="Y153" s="33"/>
      <c r="Z153" s="33"/>
      <c r="AA153" s="33"/>
      <c r="AB153" s="33"/>
      <c r="AC153" s="33"/>
      <c r="AD153" s="33"/>
      <c r="AE153" s="33"/>
      <c r="AT153" s="18" t="s">
        <v>151</v>
      </c>
      <c r="AU153" s="18" t="s">
        <v>83</v>
      </c>
    </row>
    <row r="154" spans="1:65" s="13" customFormat="1" ht="11.25">
      <c r="B154" s="166"/>
      <c r="D154" s="158" t="s">
        <v>155</v>
      </c>
      <c r="E154" s="167" t="s">
        <v>1</v>
      </c>
      <c r="F154" s="168" t="s">
        <v>267</v>
      </c>
      <c r="H154" s="169">
        <v>5</v>
      </c>
      <c r="I154" s="170"/>
      <c r="L154" s="166"/>
      <c r="M154" s="171"/>
      <c r="N154" s="172"/>
      <c r="O154" s="172"/>
      <c r="P154" s="172"/>
      <c r="Q154" s="172"/>
      <c r="R154" s="172"/>
      <c r="S154" s="172"/>
      <c r="T154" s="173"/>
      <c r="AT154" s="167" t="s">
        <v>155</v>
      </c>
      <c r="AU154" s="167" t="s">
        <v>83</v>
      </c>
      <c r="AV154" s="13" t="s">
        <v>83</v>
      </c>
      <c r="AW154" s="13" t="s">
        <v>30</v>
      </c>
      <c r="AX154" s="13" t="s">
        <v>81</v>
      </c>
      <c r="AY154" s="167" t="s">
        <v>140</v>
      </c>
    </row>
    <row r="155" spans="1:65" s="2" customFormat="1" ht="16.5" customHeight="1">
      <c r="A155" s="33"/>
      <c r="B155" s="144"/>
      <c r="C155" s="145" t="s">
        <v>199</v>
      </c>
      <c r="D155" s="145" t="s">
        <v>142</v>
      </c>
      <c r="E155" s="146" t="s">
        <v>1001</v>
      </c>
      <c r="F155" s="147" t="s">
        <v>1002</v>
      </c>
      <c r="G155" s="148" t="s">
        <v>393</v>
      </c>
      <c r="H155" s="149">
        <v>4</v>
      </c>
      <c r="I155" s="150"/>
      <c r="J155" s="151">
        <f>ROUND(I155*H155,2)</f>
        <v>0</v>
      </c>
      <c r="K155" s="147" t="s">
        <v>146</v>
      </c>
      <c r="L155" s="34"/>
      <c r="M155" s="152" t="s">
        <v>1</v>
      </c>
      <c r="N155" s="153" t="s">
        <v>38</v>
      </c>
      <c r="O155" s="59"/>
      <c r="P155" s="154">
        <f>O155*H155</f>
        <v>0</v>
      </c>
      <c r="Q155" s="154">
        <v>0</v>
      </c>
      <c r="R155" s="154">
        <f>Q155*H155</f>
        <v>0</v>
      </c>
      <c r="S155" s="154">
        <v>0</v>
      </c>
      <c r="T155" s="155">
        <f>S155*H155</f>
        <v>0</v>
      </c>
      <c r="U155" s="33"/>
      <c r="V155" s="33"/>
      <c r="W155" s="33"/>
      <c r="X155" s="33"/>
      <c r="Y155" s="33"/>
      <c r="Z155" s="33"/>
      <c r="AA155" s="33"/>
      <c r="AB155" s="33"/>
      <c r="AC155" s="33"/>
      <c r="AD155" s="33"/>
      <c r="AE155" s="33"/>
      <c r="AR155" s="156" t="s">
        <v>147</v>
      </c>
      <c r="AT155" s="156" t="s">
        <v>142</v>
      </c>
      <c r="AU155" s="156" t="s">
        <v>83</v>
      </c>
      <c r="AY155" s="18" t="s">
        <v>140</v>
      </c>
      <c r="BE155" s="157">
        <f>IF(N155="základní",J155,0)</f>
        <v>0</v>
      </c>
      <c r="BF155" s="157">
        <f>IF(N155="snížená",J155,0)</f>
        <v>0</v>
      </c>
      <c r="BG155" s="157">
        <f>IF(N155="zákl. přenesená",J155,0)</f>
        <v>0</v>
      </c>
      <c r="BH155" s="157">
        <f>IF(N155="sníž. přenesená",J155,0)</f>
        <v>0</v>
      </c>
      <c r="BI155" s="157">
        <f>IF(N155="nulová",J155,0)</f>
        <v>0</v>
      </c>
      <c r="BJ155" s="18" t="s">
        <v>81</v>
      </c>
      <c r="BK155" s="157">
        <f>ROUND(I155*H155,2)</f>
        <v>0</v>
      </c>
      <c r="BL155" s="18" t="s">
        <v>147</v>
      </c>
      <c r="BM155" s="156" t="s">
        <v>1491</v>
      </c>
    </row>
    <row r="156" spans="1:65" s="2" customFormat="1" ht="19.5">
      <c r="A156" s="33"/>
      <c r="B156" s="34"/>
      <c r="C156" s="33"/>
      <c r="D156" s="158" t="s">
        <v>149</v>
      </c>
      <c r="E156" s="33"/>
      <c r="F156" s="159" t="s">
        <v>1004</v>
      </c>
      <c r="G156" s="33"/>
      <c r="H156" s="33"/>
      <c r="I156" s="160"/>
      <c r="J156" s="33"/>
      <c r="K156" s="33"/>
      <c r="L156" s="34"/>
      <c r="M156" s="161"/>
      <c r="N156" s="162"/>
      <c r="O156" s="59"/>
      <c r="P156" s="59"/>
      <c r="Q156" s="59"/>
      <c r="R156" s="59"/>
      <c r="S156" s="59"/>
      <c r="T156" s="60"/>
      <c r="U156" s="33"/>
      <c r="V156" s="33"/>
      <c r="W156" s="33"/>
      <c r="X156" s="33"/>
      <c r="Y156" s="33"/>
      <c r="Z156" s="33"/>
      <c r="AA156" s="33"/>
      <c r="AB156" s="33"/>
      <c r="AC156" s="33"/>
      <c r="AD156" s="33"/>
      <c r="AE156" s="33"/>
      <c r="AT156" s="18" t="s">
        <v>149</v>
      </c>
      <c r="AU156" s="18" t="s">
        <v>83</v>
      </c>
    </row>
    <row r="157" spans="1:65" s="2" customFormat="1" ht="11.25">
      <c r="A157" s="33"/>
      <c r="B157" s="34"/>
      <c r="C157" s="33"/>
      <c r="D157" s="163" t="s">
        <v>151</v>
      </c>
      <c r="E157" s="33"/>
      <c r="F157" s="164" t="s">
        <v>1005</v>
      </c>
      <c r="G157" s="33"/>
      <c r="H157" s="33"/>
      <c r="I157" s="160"/>
      <c r="J157" s="33"/>
      <c r="K157" s="33"/>
      <c r="L157" s="34"/>
      <c r="M157" s="161"/>
      <c r="N157" s="162"/>
      <c r="O157" s="59"/>
      <c r="P157" s="59"/>
      <c r="Q157" s="59"/>
      <c r="R157" s="59"/>
      <c r="S157" s="59"/>
      <c r="T157" s="60"/>
      <c r="U157" s="33"/>
      <c r="V157" s="33"/>
      <c r="W157" s="33"/>
      <c r="X157" s="33"/>
      <c r="Y157" s="33"/>
      <c r="Z157" s="33"/>
      <c r="AA157" s="33"/>
      <c r="AB157" s="33"/>
      <c r="AC157" s="33"/>
      <c r="AD157" s="33"/>
      <c r="AE157" s="33"/>
      <c r="AT157" s="18" t="s">
        <v>151</v>
      </c>
      <c r="AU157" s="18" t="s">
        <v>83</v>
      </c>
    </row>
    <row r="158" spans="1:65" s="13" customFormat="1" ht="11.25">
      <c r="B158" s="166"/>
      <c r="D158" s="158" t="s">
        <v>155</v>
      </c>
      <c r="E158" s="167" t="s">
        <v>1</v>
      </c>
      <c r="F158" s="168" t="s">
        <v>147</v>
      </c>
      <c r="H158" s="169">
        <v>4</v>
      </c>
      <c r="I158" s="170"/>
      <c r="L158" s="166"/>
      <c r="M158" s="171"/>
      <c r="N158" s="172"/>
      <c r="O158" s="172"/>
      <c r="P158" s="172"/>
      <c r="Q158" s="172"/>
      <c r="R158" s="172"/>
      <c r="S158" s="172"/>
      <c r="T158" s="173"/>
      <c r="AT158" s="167" t="s">
        <v>155</v>
      </c>
      <c r="AU158" s="167" t="s">
        <v>83</v>
      </c>
      <c r="AV158" s="13" t="s">
        <v>83</v>
      </c>
      <c r="AW158" s="13" t="s">
        <v>30</v>
      </c>
      <c r="AX158" s="13" t="s">
        <v>81</v>
      </c>
      <c r="AY158" s="167" t="s">
        <v>140</v>
      </c>
    </row>
    <row r="159" spans="1:65" s="2" customFormat="1" ht="16.5" customHeight="1">
      <c r="A159" s="33"/>
      <c r="B159" s="144"/>
      <c r="C159" s="145" t="s">
        <v>339</v>
      </c>
      <c r="D159" s="145" t="s">
        <v>142</v>
      </c>
      <c r="E159" s="146" t="s">
        <v>1006</v>
      </c>
      <c r="F159" s="147" t="s">
        <v>1007</v>
      </c>
      <c r="G159" s="148" t="s">
        <v>393</v>
      </c>
      <c r="H159" s="149">
        <v>2</v>
      </c>
      <c r="I159" s="150"/>
      <c r="J159" s="151">
        <f>ROUND(I159*H159,2)</f>
        <v>0</v>
      </c>
      <c r="K159" s="147" t="s">
        <v>146</v>
      </c>
      <c r="L159" s="34"/>
      <c r="M159" s="152" t="s">
        <v>1</v>
      </c>
      <c r="N159" s="153" t="s">
        <v>38</v>
      </c>
      <c r="O159" s="59"/>
      <c r="P159" s="154">
        <f>O159*H159</f>
        <v>0</v>
      </c>
      <c r="Q159" s="154">
        <v>0</v>
      </c>
      <c r="R159" s="154">
        <f>Q159*H159</f>
        <v>0</v>
      </c>
      <c r="S159" s="154">
        <v>0</v>
      </c>
      <c r="T159" s="155">
        <f>S159*H159</f>
        <v>0</v>
      </c>
      <c r="U159" s="33"/>
      <c r="V159" s="33"/>
      <c r="W159" s="33"/>
      <c r="X159" s="33"/>
      <c r="Y159" s="33"/>
      <c r="Z159" s="33"/>
      <c r="AA159" s="33"/>
      <c r="AB159" s="33"/>
      <c r="AC159" s="33"/>
      <c r="AD159" s="33"/>
      <c r="AE159" s="33"/>
      <c r="AR159" s="156" t="s">
        <v>147</v>
      </c>
      <c r="AT159" s="156" t="s">
        <v>142</v>
      </c>
      <c r="AU159" s="156" t="s">
        <v>83</v>
      </c>
      <c r="AY159" s="18" t="s">
        <v>140</v>
      </c>
      <c r="BE159" s="157">
        <f>IF(N159="základní",J159,0)</f>
        <v>0</v>
      </c>
      <c r="BF159" s="157">
        <f>IF(N159="snížená",J159,0)</f>
        <v>0</v>
      </c>
      <c r="BG159" s="157">
        <f>IF(N159="zákl. přenesená",J159,0)</f>
        <v>0</v>
      </c>
      <c r="BH159" s="157">
        <f>IF(N159="sníž. přenesená",J159,0)</f>
        <v>0</v>
      </c>
      <c r="BI159" s="157">
        <f>IF(N159="nulová",J159,0)</f>
        <v>0</v>
      </c>
      <c r="BJ159" s="18" t="s">
        <v>81</v>
      </c>
      <c r="BK159" s="157">
        <f>ROUND(I159*H159,2)</f>
        <v>0</v>
      </c>
      <c r="BL159" s="18" t="s">
        <v>147</v>
      </c>
      <c r="BM159" s="156" t="s">
        <v>1492</v>
      </c>
    </row>
    <row r="160" spans="1:65" s="2" customFormat="1" ht="19.5">
      <c r="A160" s="33"/>
      <c r="B160" s="34"/>
      <c r="C160" s="33"/>
      <c r="D160" s="158" t="s">
        <v>149</v>
      </c>
      <c r="E160" s="33"/>
      <c r="F160" s="159" t="s">
        <v>1009</v>
      </c>
      <c r="G160" s="33"/>
      <c r="H160" s="33"/>
      <c r="I160" s="160"/>
      <c r="J160" s="33"/>
      <c r="K160" s="33"/>
      <c r="L160" s="34"/>
      <c r="M160" s="161"/>
      <c r="N160" s="162"/>
      <c r="O160" s="59"/>
      <c r="P160" s="59"/>
      <c r="Q160" s="59"/>
      <c r="R160" s="59"/>
      <c r="S160" s="59"/>
      <c r="T160" s="60"/>
      <c r="U160" s="33"/>
      <c r="V160" s="33"/>
      <c r="W160" s="33"/>
      <c r="X160" s="33"/>
      <c r="Y160" s="33"/>
      <c r="Z160" s="33"/>
      <c r="AA160" s="33"/>
      <c r="AB160" s="33"/>
      <c r="AC160" s="33"/>
      <c r="AD160" s="33"/>
      <c r="AE160" s="33"/>
      <c r="AT160" s="18" t="s">
        <v>149</v>
      </c>
      <c r="AU160" s="18" t="s">
        <v>83</v>
      </c>
    </row>
    <row r="161" spans="1:65" s="2" customFormat="1" ht="11.25">
      <c r="A161" s="33"/>
      <c r="B161" s="34"/>
      <c r="C161" s="33"/>
      <c r="D161" s="163" t="s">
        <v>151</v>
      </c>
      <c r="E161" s="33"/>
      <c r="F161" s="164" t="s">
        <v>1010</v>
      </c>
      <c r="G161" s="33"/>
      <c r="H161" s="33"/>
      <c r="I161" s="160"/>
      <c r="J161" s="33"/>
      <c r="K161" s="33"/>
      <c r="L161" s="34"/>
      <c r="M161" s="161"/>
      <c r="N161" s="162"/>
      <c r="O161" s="59"/>
      <c r="P161" s="59"/>
      <c r="Q161" s="59"/>
      <c r="R161" s="59"/>
      <c r="S161" s="59"/>
      <c r="T161" s="60"/>
      <c r="U161" s="33"/>
      <c r="V161" s="33"/>
      <c r="W161" s="33"/>
      <c r="X161" s="33"/>
      <c r="Y161" s="33"/>
      <c r="Z161" s="33"/>
      <c r="AA161" s="33"/>
      <c r="AB161" s="33"/>
      <c r="AC161" s="33"/>
      <c r="AD161" s="33"/>
      <c r="AE161" s="33"/>
      <c r="AT161" s="18" t="s">
        <v>151</v>
      </c>
      <c r="AU161" s="18" t="s">
        <v>83</v>
      </c>
    </row>
    <row r="162" spans="1:65" s="13" customFormat="1" ht="11.25">
      <c r="B162" s="166"/>
      <c r="D162" s="158" t="s">
        <v>155</v>
      </c>
      <c r="E162" s="167" t="s">
        <v>1</v>
      </c>
      <c r="F162" s="168" t="s">
        <v>83</v>
      </c>
      <c r="H162" s="169">
        <v>2</v>
      </c>
      <c r="I162" s="170"/>
      <c r="L162" s="166"/>
      <c r="M162" s="171"/>
      <c r="N162" s="172"/>
      <c r="O162" s="172"/>
      <c r="P162" s="172"/>
      <c r="Q162" s="172"/>
      <c r="R162" s="172"/>
      <c r="S162" s="172"/>
      <c r="T162" s="173"/>
      <c r="AT162" s="167" t="s">
        <v>155</v>
      </c>
      <c r="AU162" s="167" t="s">
        <v>83</v>
      </c>
      <c r="AV162" s="13" t="s">
        <v>83</v>
      </c>
      <c r="AW162" s="13" t="s">
        <v>30</v>
      </c>
      <c r="AX162" s="13" t="s">
        <v>81</v>
      </c>
      <c r="AY162" s="167" t="s">
        <v>140</v>
      </c>
    </row>
    <row r="163" spans="1:65" s="2" customFormat="1" ht="16.5" customHeight="1">
      <c r="A163" s="33"/>
      <c r="B163" s="144"/>
      <c r="C163" s="145" t="s">
        <v>399</v>
      </c>
      <c r="D163" s="145" t="s">
        <v>142</v>
      </c>
      <c r="E163" s="146" t="s">
        <v>1011</v>
      </c>
      <c r="F163" s="147" t="s">
        <v>1012</v>
      </c>
      <c r="G163" s="148" t="s">
        <v>393</v>
      </c>
      <c r="H163" s="149">
        <v>5</v>
      </c>
      <c r="I163" s="150"/>
      <c r="J163" s="151">
        <f>ROUND(I163*H163,2)</f>
        <v>0</v>
      </c>
      <c r="K163" s="147" t="s">
        <v>146</v>
      </c>
      <c r="L163" s="34"/>
      <c r="M163" s="152" t="s">
        <v>1</v>
      </c>
      <c r="N163" s="153" t="s">
        <v>38</v>
      </c>
      <c r="O163" s="59"/>
      <c r="P163" s="154">
        <f>O163*H163</f>
        <v>0</v>
      </c>
      <c r="Q163" s="154">
        <v>0</v>
      </c>
      <c r="R163" s="154">
        <f>Q163*H163</f>
        <v>0</v>
      </c>
      <c r="S163" s="154">
        <v>0</v>
      </c>
      <c r="T163" s="155">
        <f>S163*H163</f>
        <v>0</v>
      </c>
      <c r="U163" s="33"/>
      <c r="V163" s="33"/>
      <c r="W163" s="33"/>
      <c r="X163" s="33"/>
      <c r="Y163" s="33"/>
      <c r="Z163" s="33"/>
      <c r="AA163" s="33"/>
      <c r="AB163" s="33"/>
      <c r="AC163" s="33"/>
      <c r="AD163" s="33"/>
      <c r="AE163" s="33"/>
      <c r="AR163" s="156" t="s">
        <v>147</v>
      </c>
      <c r="AT163" s="156" t="s">
        <v>142</v>
      </c>
      <c r="AU163" s="156" t="s">
        <v>83</v>
      </c>
      <c r="AY163" s="18" t="s">
        <v>140</v>
      </c>
      <c r="BE163" s="157">
        <f>IF(N163="základní",J163,0)</f>
        <v>0</v>
      </c>
      <c r="BF163" s="157">
        <f>IF(N163="snížená",J163,0)</f>
        <v>0</v>
      </c>
      <c r="BG163" s="157">
        <f>IF(N163="zákl. přenesená",J163,0)</f>
        <v>0</v>
      </c>
      <c r="BH163" s="157">
        <f>IF(N163="sníž. přenesená",J163,0)</f>
        <v>0</v>
      </c>
      <c r="BI163" s="157">
        <f>IF(N163="nulová",J163,0)</f>
        <v>0</v>
      </c>
      <c r="BJ163" s="18" t="s">
        <v>81</v>
      </c>
      <c r="BK163" s="157">
        <f>ROUND(I163*H163,2)</f>
        <v>0</v>
      </c>
      <c r="BL163" s="18" t="s">
        <v>147</v>
      </c>
      <c r="BM163" s="156" t="s">
        <v>1493</v>
      </c>
    </row>
    <row r="164" spans="1:65" s="2" customFormat="1" ht="19.5">
      <c r="A164" s="33"/>
      <c r="B164" s="34"/>
      <c r="C164" s="33"/>
      <c r="D164" s="158" t="s">
        <v>149</v>
      </c>
      <c r="E164" s="33"/>
      <c r="F164" s="159" t="s">
        <v>1014</v>
      </c>
      <c r="G164" s="33"/>
      <c r="H164" s="33"/>
      <c r="I164" s="160"/>
      <c r="J164" s="33"/>
      <c r="K164" s="33"/>
      <c r="L164" s="34"/>
      <c r="M164" s="161"/>
      <c r="N164" s="162"/>
      <c r="O164" s="59"/>
      <c r="P164" s="59"/>
      <c r="Q164" s="59"/>
      <c r="R164" s="59"/>
      <c r="S164" s="59"/>
      <c r="T164" s="60"/>
      <c r="U164" s="33"/>
      <c r="V164" s="33"/>
      <c r="W164" s="33"/>
      <c r="X164" s="33"/>
      <c r="Y164" s="33"/>
      <c r="Z164" s="33"/>
      <c r="AA164" s="33"/>
      <c r="AB164" s="33"/>
      <c r="AC164" s="33"/>
      <c r="AD164" s="33"/>
      <c r="AE164" s="33"/>
      <c r="AT164" s="18" t="s">
        <v>149</v>
      </c>
      <c r="AU164" s="18" t="s">
        <v>83</v>
      </c>
    </row>
    <row r="165" spans="1:65" s="2" customFormat="1" ht="11.25">
      <c r="A165" s="33"/>
      <c r="B165" s="34"/>
      <c r="C165" s="33"/>
      <c r="D165" s="163" t="s">
        <v>151</v>
      </c>
      <c r="E165" s="33"/>
      <c r="F165" s="164" t="s">
        <v>1015</v>
      </c>
      <c r="G165" s="33"/>
      <c r="H165" s="33"/>
      <c r="I165" s="160"/>
      <c r="J165" s="33"/>
      <c r="K165" s="33"/>
      <c r="L165" s="34"/>
      <c r="M165" s="161"/>
      <c r="N165" s="162"/>
      <c r="O165" s="59"/>
      <c r="P165" s="59"/>
      <c r="Q165" s="59"/>
      <c r="R165" s="59"/>
      <c r="S165" s="59"/>
      <c r="T165" s="60"/>
      <c r="U165" s="33"/>
      <c r="V165" s="33"/>
      <c r="W165" s="33"/>
      <c r="X165" s="33"/>
      <c r="Y165" s="33"/>
      <c r="Z165" s="33"/>
      <c r="AA165" s="33"/>
      <c r="AB165" s="33"/>
      <c r="AC165" s="33"/>
      <c r="AD165" s="33"/>
      <c r="AE165" s="33"/>
      <c r="AT165" s="18" t="s">
        <v>151</v>
      </c>
      <c r="AU165" s="18" t="s">
        <v>83</v>
      </c>
    </row>
    <row r="166" spans="1:65" s="13" customFormat="1" ht="11.25">
      <c r="B166" s="166"/>
      <c r="D166" s="158" t="s">
        <v>155</v>
      </c>
      <c r="E166" s="167" t="s">
        <v>1</v>
      </c>
      <c r="F166" s="168" t="s">
        <v>267</v>
      </c>
      <c r="H166" s="169">
        <v>5</v>
      </c>
      <c r="I166" s="170"/>
      <c r="L166" s="166"/>
      <c r="M166" s="171"/>
      <c r="N166" s="172"/>
      <c r="O166" s="172"/>
      <c r="P166" s="172"/>
      <c r="Q166" s="172"/>
      <c r="R166" s="172"/>
      <c r="S166" s="172"/>
      <c r="T166" s="173"/>
      <c r="AT166" s="167" t="s">
        <v>155</v>
      </c>
      <c r="AU166" s="167" t="s">
        <v>83</v>
      </c>
      <c r="AV166" s="13" t="s">
        <v>83</v>
      </c>
      <c r="AW166" s="13" t="s">
        <v>30</v>
      </c>
      <c r="AX166" s="13" t="s">
        <v>81</v>
      </c>
      <c r="AY166" s="167" t="s">
        <v>140</v>
      </c>
    </row>
    <row r="167" spans="1:65" s="2" customFormat="1" ht="24.2" customHeight="1">
      <c r="A167" s="33"/>
      <c r="B167" s="144"/>
      <c r="C167" s="145" t="s">
        <v>810</v>
      </c>
      <c r="D167" s="145" t="s">
        <v>142</v>
      </c>
      <c r="E167" s="146" t="s">
        <v>1016</v>
      </c>
      <c r="F167" s="147" t="s">
        <v>1017</v>
      </c>
      <c r="G167" s="148" t="s">
        <v>393</v>
      </c>
      <c r="H167" s="149">
        <v>4</v>
      </c>
      <c r="I167" s="150"/>
      <c r="J167" s="151">
        <f>ROUND(I167*H167,2)</f>
        <v>0</v>
      </c>
      <c r="K167" s="147" t="s">
        <v>146</v>
      </c>
      <c r="L167" s="34"/>
      <c r="M167" s="152" t="s">
        <v>1</v>
      </c>
      <c r="N167" s="153" t="s">
        <v>38</v>
      </c>
      <c r="O167" s="59"/>
      <c r="P167" s="154">
        <f>O167*H167</f>
        <v>0</v>
      </c>
      <c r="Q167" s="154">
        <v>0</v>
      </c>
      <c r="R167" s="154">
        <f>Q167*H167</f>
        <v>0</v>
      </c>
      <c r="S167" s="154">
        <v>0</v>
      </c>
      <c r="T167" s="155">
        <f>S167*H167</f>
        <v>0</v>
      </c>
      <c r="U167" s="33"/>
      <c r="V167" s="33"/>
      <c r="W167" s="33"/>
      <c r="X167" s="33"/>
      <c r="Y167" s="33"/>
      <c r="Z167" s="33"/>
      <c r="AA167" s="33"/>
      <c r="AB167" s="33"/>
      <c r="AC167" s="33"/>
      <c r="AD167" s="33"/>
      <c r="AE167" s="33"/>
      <c r="AR167" s="156" t="s">
        <v>147</v>
      </c>
      <c r="AT167" s="156" t="s">
        <v>142</v>
      </c>
      <c r="AU167" s="156" t="s">
        <v>83</v>
      </c>
      <c r="AY167" s="18" t="s">
        <v>140</v>
      </c>
      <c r="BE167" s="157">
        <f>IF(N167="základní",J167,0)</f>
        <v>0</v>
      </c>
      <c r="BF167" s="157">
        <f>IF(N167="snížená",J167,0)</f>
        <v>0</v>
      </c>
      <c r="BG167" s="157">
        <f>IF(N167="zákl. přenesená",J167,0)</f>
        <v>0</v>
      </c>
      <c r="BH167" s="157">
        <f>IF(N167="sníž. přenesená",J167,0)</f>
        <v>0</v>
      </c>
      <c r="BI167" s="157">
        <f>IF(N167="nulová",J167,0)</f>
        <v>0</v>
      </c>
      <c r="BJ167" s="18" t="s">
        <v>81</v>
      </c>
      <c r="BK167" s="157">
        <f>ROUND(I167*H167,2)</f>
        <v>0</v>
      </c>
      <c r="BL167" s="18" t="s">
        <v>147</v>
      </c>
      <c r="BM167" s="156" t="s">
        <v>1494</v>
      </c>
    </row>
    <row r="168" spans="1:65" s="2" customFormat="1" ht="29.25">
      <c r="A168" s="33"/>
      <c r="B168" s="34"/>
      <c r="C168" s="33"/>
      <c r="D168" s="158" t="s">
        <v>149</v>
      </c>
      <c r="E168" s="33"/>
      <c r="F168" s="159" t="s">
        <v>1019</v>
      </c>
      <c r="G168" s="33"/>
      <c r="H168" s="33"/>
      <c r="I168" s="160"/>
      <c r="J168" s="33"/>
      <c r="K168" s="33"/>
      <c r="L168" s="34"/>
      <c r="M168" s="161"/>
      <c r="N168" s="162"/>
      <c r="O168" s="59"/>
      <c r="P168" s="59"/>
      <c r="Q168" s="59"/>
      <c r="R168" s="59"/>
      <c r="S168" s="59"/>
      <c r="T168" s="60"/>
      <c r="U168" s="33"/>
      <c r="V168" s="33"/>
      <c r="W168" s="33"/>
      <c r="X168" s="33"/>
      <c r="Y168" s="33"/>
      <c r="Z168" s="33"/>
      <c r="AA168" s="33"/>
      <c r="AB168" s="33"/>
      <c r="AC168" s="33"/>
      <c r="AD168" s="33"/>
      <c r="AE168" s="33"/>
      <c r="AT168" s="18" t="s">
        <v>149</v>
      </c>
      <c r="AU168" s="18" t="s">
        <v>83</v>
      </c>
    </row>
    <row r="169" spans="1:65" s="2" customFormat="1" ht="11.25">
      <c r="A169" s="33"/>
      <c r="B169" s="34"/>
      <c r="C169" s="33"/>
      <c r="D169" s="163" t="s">
        <v>151</v>
      </c>
      <c r="E169" s="33"/>
      <c r="F169" s="164" t="s">
        <v>1020</v>
      </c>
      <c r="G169" s="33"/>
      <c r="H169" s="33"/>
      <c r="I169" s="160"/>
      <c r="J169" s="33"/>
      <c r="K169" s="33"/>
      <c r="L169" s="34"/>
      <c r="M169" s="161"/>
      <c r="N169" s="162"/>
      <c r="O169" s="59"/>
      <c r="P169" s="59"/>
      <c r="Q169" s="59"/>
      <c r="R169" s="59"/>
      <c r="S169" s="59"/>
      <c r="T169" s="60"/>
      <c r="U169" s="33"/>
      <c r="V169" s="33"/>
      <c r="W169" s="33"/>
      <c r="X169" s="33"/>
      <c r="Y169" s="33"/>
      <c r="Z169" s="33"/>
      <c r="AA169" s="33"/>
      <c r="AB169" s="33"/>
      <c r="AC169" s="33"/>
      <c r="AD169" s="33"/>
      <c r="AE169" s="33"/>
      <c r="AT169" s="18" t="s">
        <v>151</v>
      </c>
      <c r="AU169" s="18" t="s">
        <v>83</v>
      </c>
    </row>
    <row r="170" spans="1:65" s="13" customFormat="1" ht="11.25">
      <c r="B170" s="166"/>
      <c r="D170" s="158" t="s">
        <v>155</v>
      </c>
      <c r="E170" s="167" t="s">
        <v>1</v>
      </c>
      <c r="F170" s="168" t="s">
        <v>147</v>
      </c>
      <c r="H170" s="169">
        <v>4</v>
      </c>
      <c r="I170" s="170"/>
      <c r="L170" s="166"/>
      <c r="M170" s="171"/>
      <c r="N170" s="172"/>
      <c r="O170" s="172"/>
      <c r="P170" s="172"/>
      <c r="Q170" s="172"/>
      <c r="R170" s="172"/>
      <c r="S170" s="172"/>
      <c r="T170" s="173"/>
      <c r="AT170" s="167" t="s">
        <v>155</v>
      </c>
      <c r="AU170" s="167" t="s">
        <v>83</v>
      </c>
      <c r="AV170" s="13" t="s">
        <v>83</v>
      </c>
      <c r="AW170" s="13" t="s">
        <v>30</v>
      </c>
      <c r="AX170" s="13" t="s">
        <v>81</v>
      </c>
      <c r="AY170" s="167" t="s">
        <v>140</v>
      </c>
    </row>
    <row r="171" spans="1:65" s="2" customFormat="1" ht="24.2" customHeight="1">
      <c r="A171" s="33"/>
      <c r="B171" s="144"/>
      <c r="C171" s="145" t="s">
        <v>223</v>
      </c>
      <c r="D171" s="145" t="s">
        <v>142</v>
      </c>
      <c r="E171" s="146" t="s">
        <v>1495</v>
      </c>
      <c r="F171" s="147" t="s">
        <v>1496</v>
      </c>
      <c r="G171" s="148" t="s">
        <v>393</v>
      </c>
      <c r="H171" s="149">
        <v>5</v>
      </c>
      <c r="I171" s="150"/>
      <c r="J171" s="151">
        <f>ROUND(I171*H171,2)</f>
        <v>0</v>
      </c>
      <c r="K171" s="147" t="s">
        <v>146</v>
      </c>
      <c r="L171" s="34"/>
      <c r="M171" s="152" t="s">
        <v>1</v>
      </c>
      <c r="N171" s="153" t="s">
        <v>38</v>
      </c>
      <c r="O171" s="59"/>
      <c r="P171" s="154">
        <f>O171*H171</f>
        <v>0</v>
      </c>
      <c r="Q171" s="154">
        <v>0</v>
      </c>
      <c r="R171" s="154">
        <f>Q171*H171</f>
        <v>0</v>
      </c>
      <c r="S171" s="154">
        <v>0</v>
      </c>
      <c r="T171" s="155">
        <f>S171*H171</f>
        <v>0</v>
      </c>
      <c r="U171" s="33"/>
      <c r="V171" s="33"/>
      <c r="W171" s="33"/>
      <c r="X171" s="33"/>
      <c r="Y171" s="33"/>
      <c r="Z171" s="33"/>
      <c r="AA171" s="33"/>
      <c r="AB171" s="33"/>
      <c r="AC171" s="33"/>
      <c r="AD171" s="33"/>
      <c r="AE171" s="33"/>
      <c r="AR171" s="156" t="s">
        <v>147</v>
      </c>
      <c r="AT171" s="156" t="s">
        <v>142</v>
      </c>
      <c r="AU171" s="156" t="s">
        <v>83</v>
      </c>
      <c r="AY171" s="18" t="s">
        <v>140</v>
      </c>
      <c r="BE171" s="157">
        <f>IF(N171="základní",J171,0)</f>
        <v>0</v>
      </c>
      <c r="BF171" s="157">
        <f>IF(N171="snížená",J171,0)</f>
        <v>0</v>
      </c>
      <c r="BG171" s="157">
        <f>IF(N171="zákl. přenesená",J171,0)</f>
        <v>0</v>
      </c>
      <c r="BH171" s="157">
        <f>IF(N171="sníž. přenesená",J171,0)</f>
        <v>0</v>
      </c>
      <c r="BI171" s="157">
        <f>IF(N171="nulová",J171,0)</f>
        <v>0</v>
      </c>
      <c r="BJ171" s="18" t="s">
        <v>81</v>
      </c>
      <c r="BK171" s="157">
        <f>ROUND(I171*H171,2)</f>
        <v>0</v>
      </c>
      <c r="BL171" s="18" t="s">
        <v>147</v>
      </c>
      <c r="BM171" s="156" t="s">
        <v>1497</v>
      </c>
    </row>
    <row r="172" spans="1:65" s="2" customFormat="1" ht="29.25">
      <c r="A172" s="33"/>
      <c r="B172" s="34"/>
      <c r="C172" s="33"/>
      <c r="D172" s="158" t="s">
        <v>149</v>
      </c>
      <c r="E172" s="33"/>
      <c r="F172" s="159" t="s">
        <v>1498</v>
      </c>
      <c r="G172" s="33"/>
      <c r="H172" s="33"/>
      <c r="I172" s="160"/>
      <c r="J172" s="33"/>
      <c r="K172" s="33"/>
      <c r="L172" s="34"/>
      <c r="M172" s="161"/>
      <c r="N172" s="162"/>
      <c r="O172" s="59"/>
      <c r="P172" s="59"/>
      <c r="Q172" s="59"/>
      <c r="R172" s="59"/>
      <c r="S172" s="59"/>
      <c r="T172" s="60"/>
      <c r="U172" s="33"/>
      <c r="V172" s="33"/>
      <c r="W172" s="33"/>
      <c r="X172" s="33"/>
      <c r="Y172" s="33"/>
      <c r="Z172" s="33"/>
      <c r="AA172" s="33"/>
      <c r="AB172" s="33"/>
      <c r="AC172" s="33"/>
      <c r="AD172" s="33"/>
      <c r="AE172" s="33"/>
      <c r="AT172" s="18" t="s">
        <v>149</v>
      </c>
      <c r="AU172" s="18" t="s">
        <v>83</v>
      </c>
    </row>
    <row r="173" spans="1:65" s="2" customFormat="1" ht="11.25">
      <c r="A173" s="33"/>
      <c r="B173" s="34"/>
      <c r="C173" s="33"/>
      <c r="D173" s="163" t="s">
        <v>151</v>
      </c>
      <c r="E173" s="33"/>
      <c r="F173" s="164" t="s">
        <v>1499</v>
      </c>
      <c r="G173" s="33"/>
      <c r="H173" s="33"/>
      <c r="I173" s="160"/>
      <c r="J173" s="33"/>
      <c r="K173" s="33"/>
      <c r="L173" s="34"/>
      <c r="M173" s="161"/>
      <c r="N173" s="162"/>
      <c r="O173" s="59"/>
      <c r="P173" s="59"/>
      <c r="Q173" s="59"/>
      <c r="R173" s="59"/>
      <c r="S173" s="59"/>
      <c r="T173" s="60"/>
      <c r="U173" s="33"/>
      <c r="V173" s="33"/>
      <c r="W173" s="33"/>
      <c r="X173" s="33"/>
      <c r="Y173" s="33"/>
      <c r="Z173" s="33"/>
      <c r="AA173" s="33"/>
      <c r="AB173" s="33"/>
      <c r="AC173" s="33"/>
      <c r="AD173" s="33"/>
      <c r="AE173" s="33"/>
      <c r="AT173" s="18" t="s">
        <v>151</v>
      </c>
      <c r="AU173" s="18" t="s">
        <v>83</v>
      </c>
    </row>
    <row r="174" spans="1:65" s="13" customFormat="1" ht="11.25">
      <c r="B174" s="166"/>
      <c r="D174" s="158" t="s">
        <v>155</v>
      </c>
      <c r="E174" s="167" t="s">
        <v>1</v>
      </c>
      <c r="F174" s="168" t="s">
        <v>267</v>
      </c>
      <c r="H174" s="169">
        <v>5</v>
      </c>
      <c r="I174" s="170"/>
      <c r="L174" s="166"/>
      <c r="M174" s="171"/>
      <c r="N174" s="172"/>
      <c r="O174" s="172"/>
      <c r="P174" s="172"/>
      <c r="Q174" s="172"/>
      <c r="R174" s="172"/>
      <c r="S174" s="172"/>
      <c r="T174" s="173"/>
      <c r="AT174" s="167" t="s">
        <v>155</v>
      </c>
      <c r="AU174" s="167" t="s">
        <v>83</v>
      </c>
      <c r="AV174" s="13" t="s">
        <v>83</v>
      </c>
      <c r="AW174" s="13" t="s">
        <v>30</v>
      </c>
      <c r="AX174" s="13" t="s">
        <v>81</v>
      </c>
      <c r="AY174" s="167" t="s">
        <v>140</v>
      </c>
    </row>
    <row r="175" spans="1:65" s="2" customFormat="1" ht="24.2" customHeight="1">
      <c r="A175" s="33"/>
      <c r="B175" s="144"/>
      <c r="C175" s="145" t="s">
        <v>606</v>
      </c>
      <c r="D175" s="145" t="s">
        <v>142</v>
      </c>
      <c r="E175" s="146" t="s">
        <v>1021</v>
      </c>
      <c r="F175" s="147" t="s">
        <v>1022</v>
      </c>
      <c r="G175" s="148" t="s">
        <v>393</v>
      </c>
      <c r="H175" s="149">
        <v>4</v>
      </c>
      <c r="I175" s="150"/>
      <c r="J175" s="151">
        <f>ROUND(I175*H175,2)</f>
        <v>0</v>
      </c>
      <c r="K175" s="147" t="s">
        <v>146</v>
      </c>
      <c r="L175" s="34"/>
      <c r="M175" s="152" t="s">
        <v>1</v>
      </c>
      <c r="N175" s="153" t="s">
        <v>38</v>
      </c>
      <c r="O175" s="59"/>
      <c r="P175" s="154">
        <f>O175*H175</f>
        <v>0</v>
      </c>
      <c r="Q175" s="154">
        <v>0</v>
      </c>
      <c r="R175" s="154">
        <f>Q175*H175</f>
        <v>0</v>
      </c>
      <c r="S175" s="154">
        <v>0</v>
      </c>
      <c r="T175" s="155">
        <f>S175*H175</f>
        <v>0</v>
      </c>
      <c r="U175" s="33"/>
      <c r="V175" s="33"/>
      <c r="W175" s="33"/>
      <c r="X175" s="33"/>
      <c r="Y175" s="33"/>
      <c r="Z175" s="33"/>
      <c r="AA175" s="33"/>
      <c r="AB175" s="33"/>
      <c r="AC175" s="33"/>
      <c r="AD175" s="33"/>
      <c r="AE175" s="33"/>
      <c r="AR175" s="156" t="s">
        <v>147</v>
      </c>
      <c r="AT175" s="156" t="s">
        <v>142</v>
      </c>
      <c r="AU175" s="156" t="s">
        <v>83</v>
      </c>
      <c r="AY175" s="18" t="s">
        <v>140</v>
      </c>
      <c r="BE175" s="157">
        <f>IF(N175="základní",J175,0)</f>
        <v>0</v>
      </c>
      <c r="BF175" s="157">
        <f>IF(N175="snížená",J175,0)</f>
        <v>0</v>
      </c>
      <c r="BG175" s="157">
        <f>IF(N175="zákl. přenesená",J175,0)</f>
        <v>0</v>
      </c>
      <c r="BH175" s="157">
        <f>IF(N175="sníž. přenesená",J175,0)</f>
        <v>0</v>
      </c>
      <c r="BI175" s="157">
        <f>IF(N175="nulová",J175,0)</f>
        <v>0</v>
      </c>
      <c r="BJ175" s="18" t="s">
        <v>81</v>
      </c>
      <c r="BK175" s="157">
        <f>ROUND(I175*H175,2)</f>
        <v>0</v>
      </c>
      <c r="BL175" s="18" t="s">
        <v>147</v>
      </c>
      <c r="BM175" s="156" t="s">
        <v>1500</v>
      </c>
    </row>
    <row r="176" spans="1:65" s="2" customFormat="1" ht="29.25">
      <c r="A176" s="33"/>
      <c r="B176" s="34"/>
      <c r="C176" s="33"/>
      <c r="D176" s="158" t="s">
        <v>149</v>
      </c>
      <c r="E176" s="33"/>
      <c r="F176" s="159" t="s">
        <v>1024</v>
      </c>
      <c r="G176" s="33"/>
      <c r="H176" s="33"/>
      <c r="I176" s="160"/>
      <c r="J176" s="33"/>
      <c r="K176" s="33"/>
      <c r="L176" s="34"/>
      <c r="M176" s="161"/>
      <c r="N176" s="162"/>
      <c r="O176" s="59"/>
      <c r="P176" s="59"/>
      <c r="Q176" s="59"/>
      <c r="R176" s="59"/>
      <c r="S176" s="59"/>
      <c r="T176" s="60"/>
      <c r="U176" s="33"/>
      <c r="V176" s="33"/>
      <c r="W176" s="33"/>
      <c r="X176" s="33"/>
      <c r="Y176" s="33"/>
      <c r="Z176" s="33"/>
      <c r="AA176" s="33"/>
      <c r="AB176" s="33"/>
      <c r="AC176" s="33"/>
      <c r="AD176" s="33"/>
      <c r="AE176" s="33"/>
      <c r="AT176" s="18" t="s">
        <v>149</v>
      </c>
      <c r="AU176" s="18" t="s">
        <v>83</v>
      </c>
    </row>
    <row r="177" spans="1:65" s="2" customFormat="1" ht="11.25">
      <c r="A177" s="33"/>
      <c r="B177" s="34"/>
      <c r="C177" s="33"/>
      <c r="D177" s="163" t="s">
        <v>151</v>
      </c>
      <c r="E177" s="33"/>
      <c r="F177" s="164" t="s">
        <v>1025</v>
      </c>
      <c r="G177" s="33"/>
      <c r="H177" s="33"/>
      <c r="I177" s="160"/>
      <c r="J177" s="33"/>
      <c r="K177" s="33"/>
      <c r="L177" s="34"/>
      <c r="M177" s="161"/>
      <c r="N177" s="162"/>
      <c r="O177" s="59"/>
      <c r="P177" s="59"/>
      <c r="Q177" s="59"/>
      <c r="R177" s="59"/>
      <c r="S177" s="59"/>
      <c r="T177" s="60"/>
      <c r="U177" s="33"/>
      <c r="V177" s="33"/>
      <c r="W177" s="33"/>
      <c r="X177" s="33"/>
      <c r="Y177" s="33"/>
      <c r="Z177" s="33"/>
      <c r="AA177" s="33"/>
      <c r="AB177" s="33"/>
      <c r="AC177" s="33"/>
      <c r="AD177" s="33"/>
      <c r="AE177" s="33"/>
      <c r="AT177" s="18" t="s">
        <v>151</v>
      </c>
      <c r="AU177" s="18" t="s">
        <v>83</v>
      </c>
    </row>
    <row r="178" spans="1:65" s="13" customFormat="1" ht="11.25">
      <c r="B178" s="166"/>
      <c r="D178" s="158" t="s">
        <v>155</v>
      </c>
      <c r="E178" s="167" t="s">
        <v>1</v>
      </c>
      <c r="F178" s="168" t="s">
        <v>147</v>
      </c>
      <c r="H178" s="169">
        <v>4</v>
      </c>
      <c r="I178" s="170"/>
      <c r="L178" s="166"/>
      <c r="M178" s="171"/>
      <c r="N178" s="172"/>
      <c r="O178" s="172"/>
      <c r="P178" s="172"/>
      <c r="Q178" s="172"/>
      <c r="R178" s="172"/>
      <c r="S178" s="172"/>
      <c r="T178" s="173"/>
      <c r="AT178" s="167" t="s">
        <v>155</v>
      </c>
      <c r="AU178" s="167" t="s">
        <v>83</v>
      </c>
      <c r="AV178" s="13" t="s">
        <v>83</v>
      </c>
      <c r="AW178" s="13" t="s">
        <v>30</v>
      </c>
      <c r="AX178" s="13" t="s">
        <v>81</v>
      </c>
      <c r="AY178" s="167" t="s">
        <v>140</v>
      </c>
    </row>
    <row r="179" spans="1:65" s="2" customFormat="1" ht="24.2" customHeight="1">
      <c r="A179" s="33"/>
      <c r="B179" s="144"/>
      <c r="C179" s="145" t="s">
        <v>257</v>
      </c>
      <c r="D179" s="145" t="s">
        <v>142</v>
      </c>
      <c r="E179" s="146" t="s">
        <v>1026</v>
      </c>
      <c r="F179" s="147" t="s">
        <v>1027</v>
      </c>
      <c r="G179" s="148" t="s">
        <v>393</v>
      </c>
      <c r="H179" s="149">
        <v>2</v>
      </c>
      <c r="I179" s="150"/>
      <c r="J179" s="151">
        <f>ROUND(I179*H179,2)</f>
        <v>0</v>
      </c>
      <c r="K179" s="147" t="s">
        <v>146</v>
      </c>
      <c r="L179" s="34"/>
      <c r="M179" s="152" t="s">
        <v>1</v>
      </c>
      <c r="N179" s="153" t="s">
        <v>38</v>
      </c>
      <c r="O179" s="59"/>
      <c r="P179" s="154">
        <f>O179*H179</f>
        <v>0</v>
      </c>
      <c r="Q179" s="154">
        <v>0</v>
      </c>
      <c r="R179" s="154">
        <f>Q179*H179</f>
        <v>0</v>
      </c>
      <c r="S179" s="154">
        <v>0</v>
      </c>
      <c r="T179" s="155">
        <f>S179*H179</f>
        <v>0</v>
      </c>
      <c r="U179" s="33"/>
      <c r="V179" s="33"/>
      <c r="W179" s="33"/>
      <c r="X179" s="33"/>
      <c r="Y179" s="33"/>
      <c r="Z179" s="33"/>
      <c r="AA179" s="33"/>
      <c r="AB179" s="33"/>
      <c r="AC179" s="33"/>
      <c r="AD179" s="33"/>
      <c r="AE179" s="33"/>
      <c r="AR179" s="156" t="s">
        <v>147</v>
      </c>
      <c r="AT179" s="156" t="s">
        <v>142</v>
      </c>
      <c r="AU179" s="156" t="s">
        <v>83</v>
      </c>
      <c r="AY179" s="18" t="s">
        <v>140</v>
      </c>
      <c r="BE179" s="157">
        <f>IF(N179="základní",J179,0)</f>
        <v>0</v>
      </c>
      <c r="BF179" s="157">
        <f>IF(N179="snížená",J179,0)</f>
        <v>0</v>
      </c>
      <c r="BG179" s="157">
        <f>IF(N179="zákl. přenesená",J179,0)</f>
        <v>0</v>
      </c>
      <c r="BH179" s="157">
        <f>IF(N179="sníž. přenesená",J179,0)</f>
        <v>0</v>
      </c>
      <c r="BI179" s="157">
        <f>IF(N179="nulová",J179,0)</f>
        <v>0</v>
      </c>
      <c r="BJ179" s="18" t="s">
        <v>81</v>
      </c>
      <c r="BK179" s="157">
        <f>ROUND(I179*H179,2)</f>
        <v>0</v>
      </c>
      <c r="BL179" s="18" t="s">
        <v>147</v>
      </c>
      <c r="BM179" s="156" t="s">
        <v>1501</v>
      </c>
    </row>
    <row r="180" spans="1:65" s="2" customFormat="1" ht="29.25">
      <c r="A180" s="33"/>
      <c r="B180" s="34"/>
      <c r="C180" s="33"/>
      <c r="D180" s="158" t="s">
        <v>149</v>
      </c>
      <c r="E180" s="33"/>
      <c r="F180" s="159" t="s">
        <v>1029</v>
      </c>
      <c r="G180" s="33"/>
      <c r="H180" s="33"/>
      <c r="I180" s="160"/>
      <c r="J180" s="33"/>
      <c r="K180" s="33"/>
      <c r="L180" s="34"/>
      <c r="M180" s="161"/>
      <c r="N180" s="162"/>
      <c r="O180" s="59"/>
      <c r="P180" s="59"/>
      <c r="Q180" s="59"/>
      <c r="R180" s="59"/>
      <c r="S180" s="59"/>
      <c r="T180" s="60"/>
      <c r="U180" s="33"/>
      <c r="V180" s="33"/>
      <c r="W180" s="33"/>
      <c r="X180" s="33"/>
      <c r="Y180" s="33"/>
      <c r="Z180" s="33"/>
      <c r="AA180" s="33"/>
      <c r="AB180" s="33"/>
      <c r="AC180" s="33"/>
      <c r="AD180" s="33"/>
      <c r="AE180" s="33"/>
      <c r="AT180" s="18" t="s">
        <v>149</v>
      </c>
      <c r="AU180" s="18" t="s">
        <v>83</v>
      </c>
    </row>
    <row r="181" spans="1:65" s="2" customFormat="1" ht="11.25">
      <c r="A181" s="33"/>
      <c r="B181" s="34"/>
      <c r="C181" s="33"/>
      <c r="D181" s="163" t="s">
        <v>151</v>
      </c>
      <c r="E181" s="33"/>
      <c r="F181" s="164" t="s">
        <v>1030</v>
      </c>
      <c r="G181" s="33"/>
      <c r="H181" s="33"/>
      <c r="I181" s="160"/>
      <c r="J181" s="33"/>
      <c r="K181" s="33"/>
      <c r="L181" s="34"/>
      <c r="M181" s="161"/>
      <c r="N181" s="162"/>
      <c r="O181" s="59"/>
      <c r="P181" s="59"/>
      <c r="Q181" s="59"/>
      <c r="R181" s="59"/>
      <c r="S181" s="59"/>
      <c r="T181" s="60"/>
      <c r="U181" s="33"/>
      <c r="V181" s="33"/>
      <c r="W181" s="33"/>
      <c r="X181" s="33"/>
      <c r="Y181" s="33"/>
      <c r="Z181" s="33"/>
      <c r="AA181" s="33"/>
      <c r="AB181" s="33"/>
      <c r="AC181" s="33"/>
      <c r="AD181" s="33"/>
      <c r="AE181" s="33"/>
      <c r="AT181" s="18" t="s">
        <v>151</v>
      </c>
      <c r="AU181" s="18" t="s">
        <v>83</v>
      </c>
    </row>
    <row r="182" spans="1:65" s="13" customFormat="1" ht="11.25">
      <c r="B182" s="166"/>
      <c r="D182" s="158" t="s">
        <v>155</v>
      </c>
      <c r="E182" s="167" t="s">
        <v>1</v>
      </c>
      <c r="F182" s="168" t="s">
        <v>83</v>
      </c>
      <c r="H182" s="169">
        <v>2</v>
      </c>
      <c r="I182" s="170"/>
      <c r="L182" s="166"/>
      <c r="M182" s="171"/>
      <c r="N182" s="172"/>
      <c r="O182" s="172"/>
      <c r="P182" s="172"/>
      <c r="Q182" s="172"/>
      <c r="R182" s="172"/>
      <c r="S182" s="172"/>
      <c r="T182" s="173"/>
      <c r="AT182" s="167" t="s">
        <v>155</v>
      </c>
      <c r="AU182" s="167" t="s">
        <v>83</v>
      </c>
      <c r="AV182" s="13" t="s">
        <v>83</v>
      </c>
      <c r="AW182" s="13" t="s">
        <v>30</v>
      </c>
      <c r="AX182" s="13" t="s">
        <v>81</v>
      </c>
      <c r="AY182" s="167" t="s">
        <v>140</v>
      </c>
    </row>
    <row r="183" spans="1:65" s="2" customFormat="1" ht="24.2" customHeight="1">
      <c r="A183" s="33"/>
      <c r="B183" s="144"/>
      <c r="C183" s="145" t="s">
        <v>206</v>
      </c>
      <c r="D183" s="145" t="s">
        <v>142</v>
      </c>
      <c r="E183" s="146" t="s">
        <v>1031</v>
      </c>
      <c r="F183" s="147" t="s">
        <v>1032</v>
      </c>
      <c r="G183" s="148" t="s">
        <v>393</v>
      </c>
      <c r="H183" s="149">
        <v>5</v>
      </c>
      <c r="I183" s="150"/>
      <c r="J183" s="151">
        <f>ROUND(I183*H183,2)</f>
        <v>0</v>
      </c>
      <c r="K183" s="147" t="s">
        <v>146</v>
      </c>
      <c r="L183" s="34"/>
      <c r="M183" s="152" t="s">
        <v>1</v>
      </c>
      <c r="N183" s="153" t="s">
        <v>38</v>
      </c>
      <c r="O183" s="59"/>
      <c r="P183" s="154">
        <f>O183*H183</f>
        <v>0</v>
      </c>
      <c r="Q183" s="154">
        <v>0</v>
      </c>
      <c r="R183" s="154">
        <f>Q183*H183</f>
        <v>0</v>
      </c>
      <c r="S183" s="154">
        <v>0</v>
      </c>
      <c r="T183" s="155">
        <f>S183*H183</f>
        <v>0</v>
      </c>
      <c r="U183" s="33"/>
      <c r="V183" s="33"/>
      <c r="W183" s="33"/>
      <c r="X183" s="33"/>
      <c r="Y183" s="33"/>
      <c r="Z183" s="33"/>
      <c r="AA183" s="33"/>
      <c r="AB183" s="33"/>
      <c r="AC183" s="33"/>
      <c r="AD183" s="33"/>
      <c r="AE183" s="33"/>
      <c r="AR183" s="156" t="s">
        <v>147</v>
      </c>
      <c r="AT183" s="156" t="s">
        <v>142</v>
      </c>
      <c r="AU183" s="156" t="s">
        <v>83</v>
      </c>
      <c r="AY183" s="18" t="s">
        <v>140</v>
      </c>
      <c r="BE183" s="157">
        <f>IF(N183="základní",J183,0)</f>
        <v>0</v>
      </c>
      <c r="BF183" s="157">
        <f>IF(N183="snížená",J183,0)</f>
        <v>0</v>
      </c>
      <c r="BG183" s="157">
        <f>IF(N183="zákl. přenesená",J183,0)</f>
        <v>0</v>
      </c>
      <c r="BH183" s="157">
        <f>IF(N183="sníž. přenesená",J183,0)</f>
        <v>0</v>
      </c>
      <c r="BI183" s="157">
        <f>IF(N183="nulová",J183,0)</f>
        <v>0</v>
      </c>
      <c r="BJ183" s="18" t="s">
        <v>81</v>
      </c>
      <c r="BK183" s="157">
        <f>ROUND(I183*H183,2)</f>
        <v>0</v>
      </c>
      <c r="BL183" s="18" t="s">
        <v>147</v>
      </c>
      <c r="BM183" s="156" t="s">
        <v>1502</v>
      </c>
    </row>
    <row r="184" spans="1:65" s="2" customFormat="1" ht="29.25">
      <c r="A184" s="33"/>
      <c r="B184" s="34"/>
      <c r="C184" s="33"/>
      <c r="D184" s="158" t="s">
        <v>149</v>
      </c>
      <c r="E184" s="33"/>
      <c r="F184" s="159" t="s">
        <v>1034</v>
      </c>
      <c r="G184" s="33"/>
      <c r="H184" s="33"/>
      <c r="I184" s="160"/>
      <c r="J184" s="33"/>
      <c r="K184" s="33"/>
      <c r="L184" s="34"/>
      <c r="M184" s="161"/>
      <c r="N184" s="162"/>
      <c r="O184" s="59"/>
      <c r="P184" s="59"/>
      <c r="Q184" s="59"/>
      <c r="R184" s="59"/>
      <c r="S184" s="59"/>
      <c r="T184" s="60"/>
      <c r="U184" s="33"/>
      <c r="V184" s="33"/>
      <c r="W184" s="33"/>
      <c r="X184" s="33"/>
      <c r="Y184" s="33"/>
      <c r="Z184" s="33"/>
      <c r="AA184" s="33"/>
      <c r="AB184" s="33"/>
      <c r="AC184" s="33"/>
      <c r="AD184" s="33"/>
      <c r="AE184" s="33"/>
      <c r="AT184" s="18" t="s">
        <v>149</v>
      </c>
      <c r="AU184" s="18" t="s">
        <v>83</v>
      </c>
    </row>
    <row r="185" spans="1:65" s="2" customFormat="1" ht="11.25">
      <c r="A185" s="33"/>
      <c r="B185" s="34"/>
      <c r="C185" s="33"/>
      <c r="D185" s="163" t="s">
        <v>151</v>
      </c>
      <c r="E185" s="33"/>
      <c r="F185" s="164" t="s">
        <v>1035</v>
      </c>
      <c r="G185" s="33"/>
      <c r="H185" s="33"/>
      <c r="I185" s="160"/>
      <c r="J185" s="33"/>
      <c r="K185" s="33"/>
      <c r="L185" s="34"/>
      <c r="M185" s="161"/>
      <c r="N185" s="162"/>
      <c r="O185" s="59"/>
      <c r="P185" s="59"/>
      <c r="Q185" s="59"/>
      <c r="R185" s="59"/>
      <c r="S185" s="59"/>
      <c r="T185" s="60"/>
      <c r="U185" s="33"/>
      <c r="V185" s="33"/>
      <c r="W185" s="33"/>
      <c r="X185" s="33"/>
      <c r="Y185" s="33"/>
      <c r="Z185" s="33"/>
      <c r="AA185" s="33"/>
      <c r="AB185" s="33"/>
      <c r="AC185" s="33"/>
      <c r="AD185" s="33"/>
      <c r="AE185" s="33"/>
      <c r="AT185" s="18" t="s">
        <v>151</v>
      </c>
      <c r="AU185" s="18" t="s">
        <v>83</v>
      </c>
    </row>
    <row r="186" spans="1:65" s="13" customFormat="1" ht="11.25">
      <c r="B186" s="166"/>
      <c r="D186" s="158" t="s">
        <v>155</v>
      </c>
      <c r="E186" s="167" t="s">
        <v>1</v>
      </c>
      <c r="F186" s="168" t="s">
        <v>267</v>
      </c>
      <c r="H186" s="169">
        <v>5</v>
      </c>
      <c r="I186" s="170"/>
      <c r="L186" s="166"/>
      <c r="M186" s="171"/>
      <c r="N186" s="172"/>
      <c r="O186" s="172"/>
      <c r="P186" s="172"/>
      <c r="Q186" s="172"/>
      <c r="R186" s="172"/>
      <c r="S186" s="172"/>
      <c r="T186" s="173"/>
      <c r="AT186" s="167" t="s">
        <v>155</v>
      </c>
      <c r="AU186" s="167" t="s">
        <v>83</v>
      </c>
      <c r="AV186" s="13" t="s">
        <v>83</v>
      </c>
      <c r="AW186" s="13" t="s">
        <v>30</v>
      </c>
      <c r="AX186" s="13" t="s">
        <v>81</v>
      </c>
      <c r="AY186" s="167" t="s">
        <v>140</v>
      </c>
    </row>
    <row r="187" spans="1:65" s="2" customFormat="1" ht="24.2" customHeight="1">
      <c r="A187" s="33"/>
      <c r="B187" s="144"/>
      <c r="C187" s="145" t="s">
        <v>676</v>
      </c>
      <c r="D187" s="145" t="s">
        <v>142</v>
      </c>
      <c r="E187" s="146" t="s">
        <v>1036</v>
      </c>
      <c r="F187" s="147" t="s">
        <v>1037</v>
      </c>
      <c r="G187" s="148" t="s">
        <v>393</v>
      </c>
      <c r="H187" s="149">
        <v>4</v>
      </c>
      <c r="I187" s="150"/>
      <c r="J187" s="151">
        <f>ROUND(I187*H187,2)</f>
        <v>0</v>
      </c>
      <c r="K187" s="147" t="s">
        <v>146</v>
      </c>
      <c r="L187" s="34"/>
      <c r="M187" s="152" t="s">
        <v>1</v>
      </c>
      <c r="N187" s="153" t="s">
        <v>38</v>
      </c>
      <c r="O187" s="59"/>
      <c r="P187" s="154">
        <f>O187*H187</f>
        <v>0</v>
      </c>
      <c r="Q187" s="154">
        <v>0</v>
      </c>
      <c r="R187" s="154">
        <f>Q187*H187</f>
        <v>0</v>
      </c>
      <c r="S187" s="154">
        <v>0</v>
      </c>
      <c r="T187" s="155">
        <f>S187*H187</f>
        <v>0</v>
      </c>
      <c r="U187" s="33"/>
      <c r="V187" s="33"/>
      <c r="W187" s="33"/>
      <c r="X187" s="33"/>
      <c r="Y187" s="33"/>
      <c r="Z187" s="33"/>
      <c r="AA187" s="33"/>
      <c r="AB187" s="33"/>
      <c r="AC187" s="33"/>
      <c r="AD187" s="33"/>
      <c r="AE187" s="33"/>
      <c r="AR187" s="156" t="s">
        <v>147</v>
      </c>
      <c r="AT187" s="156" t="s">
        <v>142</v>
      </c>
      <c r="AU187" s="156" t="s">
        <v>83</v>
      </c>
      <c r="AY187" s="18" t="s">
        <v>140</v>
      </c>
      <c r="BE187" s="157">
        <f>IF(N187="základní",J187,0)</f>
        <v>0</v>
      </c>
      <c r="BF187" s="157">
        <f>IF(N187="snížená",J187,0)</f>
        <v>0</v>
      </c>
      <c r="BG187" s="157">
        <f>IF(N187="zákl. přenesená",J187,0)</f>
        <v>0</v>
      </c>
      <c r="BH187" s="157">
        <f>IF(N187="sníž. přenesená",J187,0)</f>
        <v>0</v>
      </c>
      <c r="BI187" s="157">
        <f>IF(N187="nulová",J187,0)</f>
        <v>0</v>
      </c>
      <c r="BJ187" s="18" t="s">
        <v>81</v>
      </c>
      <c r="BK187" s="157">
        <f>ROUND(I187*H187,2)</f>
        <v>0</v>
      </c>
      <c r="BL187" s="18" t="s">
        <v>147</v>
      </c>
      <c r="BM187" s="156" t="s">
        <v>1503</v>
      </c>
    </row>
    <row r="188" spans="1:65" s="2" customFormat="1" ht="29.25">
      <c r="A188" s="33"/>
      <c r="B188" s="34"/>
      <c r="C188" s="33"/>
      <c r="D188" s="158" t="s">
        <v>149</v>
      </c>
      <c r="E188" s="33"/>
      <c r="F188" s="159" t="s">
        <v>1039</v>
      </c>
      <c r="G188" s="33"/>
      <c r="H188" s="33"/>
      <c r="I188" s="160"/>
      <c r="J188" s="33"/>
      <c r="K188" s="33"/>
      <c r="L188" s="34"/>
      <c r="M188" s="161"/>
      <c r="N188" s="162"/>
      <c r="O188" s="59"/>
      <c r="P188" s="59"/>
      <c r="Q188" s="59"/>
      <c r="R188" s="59"/>
      <c r="S188" s="59"/>
      <c r="T188" s="60"/>
      <c r="U188" s="33"/>
      <c r="V188" s="33"/>
      <c r="W188" s="33"/>
      <c r="X188" s="33"/>
      <c r="Y188" s="33"/>
      <c r="Z188" s="33"/>
      <c r="AA188" s="33"/>
      <c r="AB188" s="33"/>
      <c r="AC188" s="33"/>
      <c r="AD188" s="33"/>
      <c r="AE188" s="33"/>
      <c r="AT188" s="18" t="s">
        <v>149</v>
      </c>
      <c r="AU188" s="18" t="s">
        <v>83</v>
      </c>
    </row>
    <row r="189" spans="1:65" s="2" customFormat="1" ht="11.25">
      <c r="A189" s="33"/>
      <c r="B189" s="34"/>
      <c r="C189" s="33"/>
      <c r="D189" s="163" t="s">
        <v>151</v>
      </c>
      <c r="E189" s="33"/>
      <c r="F189" s="164" t="s">
        <v>1040</v>
      </c>
      <c r="G189" s="33"/>
      <c r="H189" s="33"/>
      <c r="I189" s="160"/>
      <c r="J189" s="33"/>
      <c r="K189" s="33"/>
      <c r="L189" s="34"/>
      <c r="M189" s="161"/>
      <c r="N189" s="162"/>
      <c r="O189" s="59"/>
      <c r="P189" s="59"/>
      <c r="Q189" s="59"/>
      <c r="R189" s="59"/>
      <c r="S189" s="59"/>
      <c r="T189" s="60"/>
      <c r="U189" s="33"/>
      <c r="V189" s="33"/>
      <c r="W189" s="33"/>
      <c r="X189" s="33"/>
      <c r="Y189" s="33"/>
      <c r="Z189" s="33"/>
      <c r="AA189" s="33"/>
      <c r="AB189" s="33"/>
      <c r="AC189" s="33"/>
      <c r="AD189" s="33"/>
      <c r="AE189" s="33"/>
      <c r="AT189" s="18" t="s">
        <v>151</v>
      </c>
      <c r="AU189" s="18" t="s">
        <v>83</v>
      </c>
    </row>
    <row r="190" spans="1:65" s="13" customFormat="1" ht="11.25">
      <c r="B190" s="166"/>
      <c r="D190" s="158" t="s">
        <v>155</v>
      </c>
      <c r="E190" s="167" t="s">
        <v>1</v>
      </c>
      <c r="F190" s="168" t="s">
        <v>147</v>
      </c>
      <c r="H190" s="169">
        <v>4</v>
      </c>
      <c r="I190" s="170"/>
      <c r="L190" s="166"/>
      <c r="M190" s="171"/>
      <c r="N190" s="172"/>
      <c r="O190" s="172"/>
      <c r="P190" s="172"/>
      <c r="Q190" s="172"/>
      <c r="R190" s="172"/>
      <c r="S190" s="172"/>
      <c r="T190" s="173"/>
      <c r="AT190" s="167" t="s">
        <v>155</v>
      </c>
      <c r="AU190" s="167" t="s">
        <v>83</v>
      </c>
      <c r="AV190" s="13" t="s">
        <v>83</v>
      </c>
      <c r="AW190" s="13" t="s">
        <v>30</v>
      </c>
      <c r="AX190" s="13" t="s">
        <v>81</v>
      </c>
      <c r="AY190" s="167" t="s">
        <v>140</v>
      </c>
    </row>
    <row r="191" spans="1:65" s="2" customFormat="1" ht="24.2" customHeight="1">
      <c r="A191" s="33"/>
      <c r="B191" s="144"/>
      <c r="C191" s="145" t="s">
        <v>833</v>
      </c>
      <c r="D191" s="145" t="s">
        <v>142</v>
      </c>
      <c r="E191" s="146" t="s">
        <v>1041</v>
      </c>
      <c r="F191" s="147" t="s">
        <v>1042</v>
      </c>
      <c r="G191" s="148" t="s">
        <v>393</v>
      </c>
      <c r="H191" s="149">
        <v>4</v>
      </c>
      <c r="I191" s="150"/>
      <c r="J191" s="151">
        <f>ROUND(I191*H191,2)</f>
        <v>0</v>
      </c>
      <c r="K191" s="147" t="s">
        <v>146</v>
      </c>
      <c r="L191" s="34"/>
      <c r="M191" s="152" t="s">
        <v>1</v>
      </c>
      <c r="N191" s="153" t="s">
        <v>38</v>
      </c>
      <c r="O191" s="59"/>
      <c r="P191" s="154">
        <f>O191*H191</f>
        <v>0</v>
      </c>
      <c r="Q191" s="154">
        <v>0</v>
      </c>
      <c r="R191" s="154">
        <f>Q191*H191</f>
        <v>0</v>
      </c>
      <c r="S191" s="154">
        <v>0</v>
      </c>
      <c r="T191" s="155">
        <f>S191*H191</f>
        <v>0</v>
      </c>
      <c r="U191" s="33"/>
      <c r="V191" s="33"/>
      <c r="W191" s="33"/>
      <c r="X191" s="33"/>
      <c r="Y191" s="33"/>
      <c r="Z191" s="33"/>
      <c r="AA191" s="33"/>
      <c r="AB191" s="33"/>
      <c r="AC191" s="33"/>
      <c r="AD191" s="33"/>
      <c r="AE191" s="33"/>
      <c r="AR191" s="156" t="s">
        <v>147</v>
      </c>
      <c r="AT191" s="156" t="s">
        <v>142</v>
      </c>
      <c r="AU191" s="156" t="s">
        <v>83</v>
      </c>
      <c r="AY191" s="18" t="s">
        <v>140</v>
      </c>
      <c r="BE191" s="157">
        <f>IF(N191="základní",J191,0)</f>
        <v>0</v>
      </c>
      <c r="BF191" s="157">
        <f>IF(N191="snížená",J191,0)</f>
        <v>0</v>
      </c>
      <c r="BG191" s="157">
        <f>IF(N191="zákl. přenesená",J191,0)</f>
        <v>0</v>
      </c>
      <c r="BH191" s="157">
        <f>IF(N191="sníž. přenesená",J191,0)</f>
        <v>0</v>
      </c>
      <c r="BI191" s="157">
        <f>IF(N191="nulová",J191,0)</f>
        <v>0</v>
      </c>
      <c r="BJ191" s="18" t="s">
        <v>81</v>
      </c>
      <c r="BK191" s="157">
        <f>ROUND(I191*H191,2)</f>
        <v>0</v>
      </c>
      <c r="BL191" s="18" t="s">
        <v>147</v>
      </c>
      <c r="BM191" s="156" t="s">
        <v>1504</v>
      </c>
    </row>
    <row r="192" spans="1:65" s="2" customFormat="1" ht="29.25">
      <c r="A192" s="33"/>
      <c r="B192" s="34"/>
      <c r="C192" s="33"/>
      <c r="D192" s="158" t="s">
        <v>149</v>
      </c>
      <c r="E192" s="33"/>
      <c r="F192" s="159" t="s">
        <v>1044</v>
      </c>
      <c r="G192" s="33"/>
      <c r="H192" s="33"/>
      <c r="I192" s="160"/>
      <c r="J192" s="33"/>
      <c r="K192" s="33"/>
      <c r="L192" s="34"/>
      <c r="M192" s="161"/>
      <c r="N192" s="162"/>
      <c r="O192" s="59"/>
      <c r="P192" s="59"/>
      <c r="Q192" s="59"/>
      <c r="R192" s="59"/>
      <c r="S192" s="59"/>
      <c r="T192" s="60"/>
      <c r="U192" s="33"/>
      <c r="V192" s="33"/>
      <c r="W192" s="33"/>
      <c r="X192" s="33"/>
      <c r="Y192" s="33"/>
      <c r="Z192" s="33"/>
      <c r="AA192" s="33"/>
      <c r="AB192" s="33"/>
      <c r="AC192" s="33"/>
      <c r="AD192" s="33"/>
      <c r="AE192" s="33"/>
      <c r="AT192" s="18" t="s">
        <v>149</v>
      </c>
      <c r="AU192" s="18" t="s">
        <v>83</v>
      </c>
    </row>
    <row r="193" spans="1:65" s="2" customFormat="1" ht="11.25">
      <c r="A193" s="33"/>
      <c r="B193" s="34"/>
      <c r="C193" s="33"/>
      <c r="D193" s="163" t="s">
        <v>151</v>
      </c>
      <c r="E193" s="33"/>
      <c r="F193" s="164" t="s">
        <v>1045</v>
      </c>
      <c r="G193" s="33"/>
      <c r="H193" s="33"/>
      <c r="I193" s="160"/>
      <c r="J193" s="33"/>
      <c r="K193" s="33"/>
      <c r="L193" s="34"/>
      <c r="M193" s="161"/>
      <c r="N193" s="162"/>
      <c r="O193" s="59"/>
      <c r="P193" s="59"/>
      <c r="Q193" s="59"/>
      <c r="R193" s="59"/>
      <c r="S193" s="59"/>
      <c r="T193" s="60"/>
      <c r="U193" s="33"/>
      <c r="V193" s="33"/>
      <c r="W193" s="33"/>
      <c r="X193" s="33"/>
      <c r="Y193" s="33"/>
      <c r="Z193" s="33"/>
      <c r="AA193" s="33"/>
      <c r="AB193" s="33"/>
      <c r="AC193" s="33"/>
      <c r="AD193" s="33"/>
      <c r="AE193" s="33"/>
      <c r="AT193" s="18" t="s">
        <v>151</v>
      </c>
      <c r="AU193" s="18" t="s">
        <v>83</v>
      </c>
    </row>
    <row r="194" spans="1:65" s="13" customFormat="1" ht="11.25">
      <c r="B194" s="166"/>
      <c r="D194" s="158" t="s">
        <v>155</v>
      </c>
      <c r="E194" s="167" t="s">
        <v>1</v>
      </c>
      <c r="F194" s="168" t="s">
        <v>147</v>
      </c>
      <c r="H194" s="169">
        <v>4</v>
      </c>
      <c r="I194" s="170"/>
      <c r="L194" s="166"/>
      <c r="M194" s="171"/>
      <c r="N194" s="172"/>
      <c r="O194" s="172"/>
      <c r="P194" s="172"/>
      <c r="Q194" s="172"/>
      <c r="R194" s="172"/>
      <c r="S194" s="172"/>
      <c r="T194" s="173"/>
      <c r="AT194" s="167" t="s">
        <v>155</v>
      </c>
      <c r="AU194" s="167" t="s">
        <v>83</v>
      </c>
      <c r="AV194" s="13" t="s">
        <v>83</v>
      </c>
      <c r="AW194" s="13" t="s">
        <v>30</v>
      </c>
      <c r="AX194" s="13" t="s">
        <v>81</v>
      </c>
      <c r="AY194" s="167" t="s">
        <v>140</v>
      </c>
    </row>
    <row r="195" spans="1:65" s="2" customFormat="1" ht="24.2" customHeight="1">
      <c r="A195" s="33"/>
      <c r="B195" s="144"/>
      <c r="C195" s="145" t="s">
        <v>754</v>
      </c>
      <c r="D195" s="145" t="s">
        <v>142</v>
      </c>
      <c r="E195" s="146" t="s">
        <v>1505</v>
      </c>
      <c r="F195" s="147" t="s">
        <v>1506</v>
      </c>
      <c r="G195" s="148" t="s">
        <v>393</v>
      </c>
      <c r="H195" s="149">
        <v>5</v>
      </c>
      <c r="I195" s="150"/>
      <c r="J195" s="151">
        <f>ROUND(I195*H195,2)</f>
        <v>0</v>
      </c>
      <c r="K195" s="147" t="s">
        <v>146</v>
      </c>
      <c r="L195" s="34"/>
      <c r="M195" s="152" t="s">
        <v>1</v>
      </c>
      <c r="N195" s="153" t="s">
        <v>38</v>
      </c>
      <c r="O195" s="59"/>
      <c r="P195" s="154">
        <f>O195*H195</f>
        <v>0</v>
      </c>
      <c r="Q195" s="154">
        <v>0</v>
      </c>
      <c r="R195" s="154">
        <f>Q195*H195</f>
        <v>0</v>
      </c>
      <c r="S195" s="154">
        <v>0</v>
      </c>
      <c r="T195" s="155">
        <f>S195*H195</f>
        <v>0</v>
      </c>
      <c r="U195" s="33"/>
      <c r="V195" s="33"/>
      <c r="W195" s="33"/>
      <c r="X195" s="33"/>
      <c r="Y195" s="33"/>
      <c r="Z195" s="33"/>
      <c r="AA195" s="33"/>
      <c r="AB195" s="33"/>
      <c r="AC195" s="33"/>
      <c r="AD195" s="33"/>
      <c r="AE195" s="33"/>
      <c r="AR195" s="156" t="s">
        <v>147</v>
      </c>
      <c r="AT195" s="156" t="s">
        <v>142</v>
      </c>
      <c r="AU195" s="156" t="s">
        <v>83</v>
      </c>
      <c r="AY195" s="18" t="s">
        <v>140</v>
      </c>
      <c r="BE195" s="157">
        <f>IF(N195="základní",J195,0)</f>
        <v>0</v>
      </c>
      <c r="BF195" s="157">
        <f>IF(N195="snížená",J195,0)</f>
        <v>0</v>
      </c>
      <c r="BG195" s="157">
        <f>IF(N195="zákl. přenesená",J195,0)</f>
        <v>0</v>
      </c>
      <c r="BH195" s="157">
        <f>IF(N195="sníž. přenesená",J195,0)</f>
        <v>0</v>
      </c>
      <c r="BI195" s="157">
        <f>IF(N195="nulová",J195,0)</f>
        <v>0</v>
      </c>
      <c r="BJ195" s="18" t="s">
        <v>81</v>
      </c>
      <c r="BK195" s="157">
        <f>ROUND(I195*H195,2)</f>
        <v>0</v>
      </c>
      <c r="BL195" s="18" t="s">
        <v>147</v>
      </c>
      <c r="BM195" s="156" t="s">
        <v>1507</v>
      </c>
    </row>
    <row r="196" spans="1:65" s="2" customFormat="1" ht="29.25">
      <c r="A196" s="33"/>
      <c r="B196" s="34"/>
      <c r="C196" s="33"/>
      <c r="D196" s="158" t="s">
        <v>149</v>
      </c>
      <c r="E196" s="33"/>
      <c r="F196" s="159" t="s">
        <v>1508</v>
      </c>
      <c r="G196" s="33"/>
      <c r="H196" s="33"/>
      <c r="I196" s="160"/>
      <c r="J196" s="33"/>
      <c r="K196" s="33"/>
      <c r="L196" s="34"/>
      <c r="M196" s="161"/>
      <c r="N196" s="162"/>
      <c r="O196" s="59"/>
      <c r="P196" s="59"/>
      <c r="Q196" s="59"/>
      <c r="R196" s="59"/>
      <c r="S196" s="59"/>
      <c r="T196" s="60"/>
      <c r="U196" s="33"/>
      <c r="V196" s="33"/>
      <c r="W196" s="33"/>
      <c r="X196" s="33"/>
      <c r="Y196" s="33"/>
      <c r="Z196" s="33"/>
      <c r="AA196" s="33"/>
      <c r="AB196" s="33"/>
      <c r="AC196" s="33"/>
      <c r="AD196" s="33"/>
      <c r="AE196" s="33"/>
      <c r="AT196" s="18" t="s">
        <v>149</v>
      </c>
      <c r="AU196" s="18" t="s">
        <v>83</v>
      </c>
    </row>
    <row r="197" spans="1:65" s="2" customFormat="1" ht="11.25">
      <c r="A197" s="33"/>
      <c r="B197" s="34"/>
      <c r="C197" s="33"/>
      <c r="D197" s="163" t="s">
        <v>151</v>
      </c>
      <c r="E197" s="33"/>
      <c r="F197" s="164" t="s">
        <v>1509</v>
      </c>
      <c r="G197" s="33"/>
      <c r="H197" s="33"/>
      <c r="I197" s="160"/>
      <c r="J197" s="33"/>
      <c r="K197" s="33"/>
      <c r="L197" s="34"/>
      <c r="M197" s="161"/>
      <c r="N197" s="162"/>
      <c r="O197" s="59"/>
      <c r="P197" s="59"/>
      <c r="Q197" s="59"/>
      <c r="R197" s="59"/>
      <c r="S197" s="59"/>
      <c r="T197" s="60"/>
      <c r="U197" s="33"/>
      <c r="V197" s="33"/>
      <c r="W197" s="33"/>
      <c r="X197" s="33"/>
      <c r="Y197" s="33"/>
      <c r="Z197" s="33"/>
      <c r="AA197" s="33"/>
      <c r="AB197" s="33"/>
      <c r="AC197" s="33"/>
      <c r="AD197" s="33"/>
      <c r="AE197" s="33"/>
      <c r="AT197" s="18" t="s">
        <v>151</v>
      </c>
      <c r="AU197" s="18" t="s">
        <v>83</v>
      </c>
    </row>
    <row r="198" spans="1:65" s="13" customFormat="1" ht="11.25">
      <c r="B198" s="166"/>
      <c r="D198" s="158" t="s">
        <v>155</v>
      </c>
      <c r="E198" s="167" t="s">
        <v>1</v>
      </c>
      <c r="F198" s="168" t="s">
        <v>267</v>
      </c>
      <c r="H198" s="169">
        <v>5</v>
      </c>
      <c r="I198" s="170"/>
      <c r="L198" s="166"/>
      <c r="M198" s="171"/>
      <c r="N198" s="172"/>
      <c r="O198" s="172"/>
      <c r="P198" s="172"/>
      <c r="Q198" s="172"/>
      <c r="R198" s="172"/>
      <c r="S198" s="172"/>
      <c r="T198" s="173"/>
      <c r="AT198" s="167" t="s">
        <v>155</v>
      </c>
      <c r="AU198" s="167" t="s">
        <v>83</v>
      </c>
      <c r="AV198" s="13" t="s">
        <v>83</v>
      </c>
      <c r="AW198" s="13" t="s">
        <v>30</v>
      </c>
      <c r="AX198" s="13" t="s">
        <v>81</v>
      </c>
      <c r="AY198" s="167" t="s">
        <v>140</v>
      </c>
    </row>
    <row r="199" spans="1:65" s="2" customFormat="1" ht="24.2" customHeight="1">
      <c r="A199" s="33"/>
      <c r="B199" s="144"/>
      <c r="C199" s="145" t="s">
        <v>737</v>
      </c>
      <c r="D199" s="145" t="s">
        <v>142</v>
      </c>
      <c r="E199" s="146" t="s">
        <v>1046</v>
      </c>
      <c r="F199" s="147" t="s">
        <v>1047</v>
      </c>
      <c r="G199" s="148" t="s">
        <v>393</v>
      </c>
      <c r="H199" s="149">
        <v>2</v>
      </c>
      <c r="I199" s="150"/>
      <c r="J199" s="151">
        <f>ROUND(I199*H199,2)</f>
        <v>0</v>
      </c>
      <c r="K199" s="147" t="s">
        <v>146</v>
      </c>
      <c r="L199" s="34"/>
      <c r="M199" s="152" t="s">
        <v>1</v>
      </c>
      <c r="N199" s="153" t="s">
        <v>38</v>
      </c>
      <c r="O199" s="59"/>
      <c r="P199" s="154">
        <f>O199*H199</f>
        <v>0</v>
      </c>
      <c r="Q199" s="154">
        <v>0</v>
      </c>
      <c r="R199" s="154">
        <f>Q199*H199</f>
        <v>0</v>
      </c>
      <c r="S199" s="154">
        <v>0</v>
      </c>
      <c r="T199" s="155">
        <f>S199*H199</f>
        <v>0</v>
      </c>
      <c r="U199" s="33"/>
      <c r="V199" s="33"/>
      <c r="W199" s="33"/>
      <c r="X199" s="33"/>
      <c r="Y199" s="33"/>
      <c r="Z199" s="33"/>
      <c r="AA199" s="33"/>
      <c r="AB199" s="33"/>
      <c r="AC199" s="33"/>
      <c r="AD199" s="33"/>
      <c r="AE199" s="33"/>
      <c r="AR199" s="156" t="s">
        <v>147</v>
      </c>
      <c r="AT199" s="156" t="s">
        <v>142</v>
      </c>
      <c r="AU199" s="156" t="s">
        <v>83</v>
      </c>
      <c r="AY199" s="18" t="s">
        <v>140</v>
      </c>
      <c r="BE199" s="157">
        <f>IF(N199="základní",J199,0)</f>
        <v>0</v>
      </c>
      <c r="BF199" s="157">
        <f>IF(N199="snížená",J199,0)</f>
        <v>0</v>
      </c>
      <c r="BG199" s="157">
        <f>IF(N199="zákl. přenesená",J199,0)</f>
        <v>0</v>
      </c>
      <c r="BH199" s="157">
        <f>IF(N199="sníž. přenesená",J199,0)</f>
        <v>0</v>
      </c>
      <c r="BI199" s="157">
        <f>IF(N199="nulová",J199,0)</f>
        <v>0</v>
      </c>
      <c r="BJ199" s="18" t="s">
        <v>81</v>
      </c>
      <c r="BK199" s="157">
        <f>ROUND(I199*H199,2)</f>
        <v>0</v>
      </c>
      <c r="BL199" s="18" t="s">
        <v>147</v>
      </c>
      <c r="BM199" s="156" t="s">
        <v>1510</v>
      </c>
    </row>
    <row r="200" spans="1:65" s="2" customFormat="1" ht="29.25">
      <c r="A200" s="33"/>
      <c r="B200" s="34"/>
      <c r="C200" s="33"/>
      <c r="D200" s="158" t="s">
        <v>149</v>
      </c>
      <c r="E200" s="33"/>
      <c r="F200" s="159" t="s">
        <v>1049</v>
      </c>
      <c r="G200" s="33"/>
      <c r="H200" s="33"/>
      <c r="I200" s="160"/>
      <c r="J200" s="33"/>
      <c r="K200" s="33"/>
      <c r="L200" s="34"/>
      <c r="M200" s="161"/>
      <c r="N200" s="162"/>
      <c r="O200" s="59"/>
      <c r="P200" s="59"/>
      <c r="Q200" s="59"/>
      <c r="R200" s="59"/>
      <c r="S200" s="59"/>
      <c r="T200" s="60"/>
      <c r="U200" s="33"/>
      <c r="V200" s="33"/>
      <c r="W200" s="33"/>
      <c r="X200" s="33"/>
      <c r="Y200" s="33"/>
      <c r="Z200" s="33"/>
      <c r="AA200" s="33"/>
      <c r="AB200" s="33"/>
      <c r="AC200" s="33"/>
      <c r="AD200" s="33"/>
      <c r="AE200" s="33"/>
      <c r="AT200" s="18" t="s">
        <v>149</v>
      </c>
      <c r="AU200" s="18" t="s">
        <v>83</v>
      </c>
    </row>
    <row r="201" spans="1:65" s="2" customFormat="1" ht="11.25">
      <c r="A201" s="33"/>
      <c r="B201" s="34"/>
      <c r="C201" s="33"/>
      <c r="D201" s="163" t="s">
        <v>151</v>
      </c>
      <c r="E201" s="33"/>
      <c r="F201" s="164" t="s">
        <v>1050</v>
      </c>
      <c r="G201" s="33"/>
      <c r="H201" s="33"/>
      <c r="I201" s="160"/>
      <c r="J201" s="33"/>
      <c r="K201" s="33"/>
      <c r="L201" s="34"/>
      <c r="M201" s="161"/>
      <c r="N201" s="162"/>
      <c r="O201" s="59"/>
      <c r="P201" s="59"/>
      <c r="Q201" s="59"/>
      <c r="R201" s="59"/>
      <c r="S201" s="59"/>
      <c r="T201" s="60"/>
      <c r="U201" s="33"/>
      <c r="V201" s="33"/>
      <c r="W201" s="33"/>
      <c r="X201" s="33"/>
      <c r="Y201" s="33"/>
      <c r="Z201" s="33"/>
      <c r="AA201" s="33"/>
      <c r="AB201" s="33"/>
      <c r="AC201" s="33"/>
      <c r="AD201" s="33"/>
      <c r="AE201" s="33"/>
      <c r="AT201" s="18" t="s">
        <v>151</v>
      </c>
      <c r="AU201" s="18" t="s">
        <v>83</v>
      </c>
    </row>
    <row r="202" spans="1:65" s="13" customFormat="1" ht="11.25">
      <c r="B202" s="166"/>
      <c r="D202" s="158" t="s">
        <v>155</v>
      </c>
      <c r="E202" s="167" t="s">
        <v>1</v>
      </c>
      <c r="F202" s="168" t="s">
        <v>83</v>
      </c>
      <c r="H202" s="169">
        <v>2</v>
      </c>
      <c r="I202" s="170"/>
      <c r="L202" s="166"/>
      <c r="M202" s="171"/>
      <c r="N202" s="172"/>
      <c r="O202" s="172"/>
      <c r="P202" s="172"/>
      <c r="Q202" s="172"/>
      <c r="R202" s="172"/>
      <c r="S202" s="172"/>
      <c r="T202" s="173"/>
      <c r="AT202" s="167" t="s">
        <v>155</v>
      </c>
      <c r="AU202" s="167" t="s">
        <v>83</v>
      </c>
      <c r="AV202" s="13" t="s">
        <v>83</v>
      </c>
      <c r="AW202" s="13" t="s">
        <v>30</v>
      </c>
      <c r="AX202" s="13" t="s">
        <v>81</v>
      </c>
      <c r="AY202" s="167" t="s">
        <v>140</v>
      </c>
    </row>
    <row r="203" spans="1:65" s="2" customFormat="1" ht="24.2" customHeight="1">
      <c r="A203" s="33"/>
      <c r="B203" s="144"/>
      <c r="C203" s="145" t="s">
        <v>7</v>
      </c>
      <c r="D203" s="145" t="s">
        <v>142</v>
      </c>
      <c r="E203" s="146" t="s">
        <v>1051</v>
      </c>
      <c r="F203" s="147" t="s">
        <v>1052</v>
      </c>
      <c r="G203" s="148" t="s">
        <v>393</v>
      </c>
      <c r="H203" s="149">
        <v>5</v>
      </c>
      <c r="I203" s="150"/>
      <c r="J203" s="151">
        <f>ROUND(I203*H203,2)</f>
        <v>0</v>
      </c>
      <c r="K203" s="147" t="s">
        <v>146</v>
      </c>
      <c r="L203" s="34"/>
      <c r="M203" s="152" t="s">
        <v>1</v>
      </c>
      <c r="N203" s="153" t="s">
        <v>38</v>
      </c>
      <c r="O203" s="59"/>
      <c r="P203" s="154">
        <f>O203*H203</f>
        <v>0</v>
      </c>
      <c r="Q203" s="154">
        <v>0</v>
      </c>
      <c r="R203" s="154">
        <f>Q203*H203</f>
        <v>0</v>
      </c>
      <c r="S203" s="154">
        <v>0</v>
      </c>
      <c r="T203" s="155">
        <f>S203*H203</f>
        <v>0</v>
      </c>
      <c r="U203" s="33"/>
      <c r="V203" s="33"/>
      <c r="W203" s="33"/>
      <c r="X203" s="33"/>
      <c r="Y203" s="33"/>
      <c r="Z203" s="33"/>
      <c r="AA203" s="33"/>
      <c r="AB203" s="33"/>
      <c r="AC203" s="33"/>
      <c r="AD203" s="33"/>
      <c r="AE203" s="33"/>
      <c r="AR203" s="156" t="s">
        <v>147</v>
      </c>
      <c r="AT203" s="156" t="s">
        <v>142</v>
      </c>
      <c r="AU203" s="156" t="s">
        <v>83</v>
      </c>
      <c r="AY203" s="18" t="s">
        <v>140</v>
      </c>
      <c r="BE203" s="157">
        <f>IF(N203="základní",J203,0)</f>
        <v>0</v>
      </c>
      <c r="BF203" s="157">
        <f>IF(N203="snížená",J203,0)</f>
        <v>0</v>
      </c>
      <c r="BG203" s="157">
        <f>IF(N203="zákl. přenesená",J203,0)</f>
        <v>0</v>
      </c>
      <c r="BH203" s="157">
        <f>IF(N203="sníž. přenesená",J203,0)</f>
        <v>0</v>
      </c>
      <c r="BI203" s="157">
        <f>IF(N203="nulová",J203,0)</f>
        <v>0</v>
      </c>
      <c r="BJ203" s="18" t="s">
        <v>81</v>
      </c>
      <c r="BK203" s="157">
        <f>ROUND(I203*H203,2)</f>
        <v>0</v>
      </c>
      <c r="BL203" s="18" t="s">
        <v>147</v>
      </c>
      <c r="BM203" s="156" t="s">
        <v>1511</v>
      </c>
    </row>
    <row r="204" spans="1:65" s="2" customFormat="1" ht="29.25">
      <c r="A204" s="33"/>
      <c r="B204" s="34"/>
      <c r="C204" s="33"/>
      <c r="D204" s="158" t="s">
        <v>149</v>
      </c>
      <c r="E204" s="33"/>
      <c r="F204" s="159" t="s">
        <v>1054</v>
      </c>
      <c r="G204" s="33"/>
      <c r="H204" s="33"/>
      <c r="I204" s="160"/>
      <c r="J204" s="33"/>
      <c r="K204" s="33"/>
      <c r="L204" s="34"/>
      <c r="M204" s="161"/>
      <c r="N204" s="162"/>
      <c r="O204" s="59"/>
      <c r="P204" s="59"/>
      <c r="Q204" s="59"/>
      <c r="R204" s="59"/>
      <c r="S204" s="59"/>
      <c r="T204" s="60"/>
      <c r="U204" s="33"/>
      <c r="V204" s="33"/>
      <c r="W204" s="33"/>
      <c r="X204" s="33"/>
      <c r="Y204" s="33"/>
      <c r="Z204" s="33"/>
      <c r="AA204" s="33"/>
      <c r="AB204" s="33"/>
      <c r="AC204" s="33"/>
      <c r="AD204" s="33"/>
      <c r="AE204" s="33"/>
      <c r="AT204" s="18" t="s">
        <v>149</v>
      </c>
      <c r="AU204" s="18" t="s">
        <v>83</v>
      </c>
    </row>
    <row r="205" spans="1:65" s="2" customFormat="1" ht="11.25">
      <c r="A205" s="33"/>
      <c r="B205" s="34"/>
      <c r="C205" s="33"/>
      <c r="D205" s="163" t="s">
        <v>151</v>
      </c>
      <c r="E205" s="33"/>
      <c r="F205" s="164" t="s">
        <v>1055</v>
      </c>
      <c r="G205" s="33"/>
      <c r="H205" s="33"/>
      <c r="I205" s="160"/>
      <c r="J205" s="33"/>
      <c r="K205" s="33"/>
      <c r="L205" s="34"/>
      <c r="M205" s="161"/>
      <c r="N205" s="162"/>
      <c r="O205" s="59"/>
      <c r="P205" s="59"/>
      <c r="Q205" s="59"/>
      <c r="R205" s="59"/>
      <c r="S205" s="59"/>
      <c r="T205" s="60"/>
      <c r="U205" s="33"/>
      <c r="V205" s="33"/>
      <c r="W205" s="33"/>
      <c r="X205" s="33"/>
      <c r="Y205" s="33"/>
      <c r="Z205" s="33"/>
      <c r="AA205" s="33"/>
      <c r="AB205" s="33"/>
      <c r="AC205" s="33"/>
      <c r="AD205" s="33"/>
      <c r="AE205" s="33"/>
      <c r="AT205" s="18" t="s">
        <v>151</v>
      </c>
      <c r="AU205" s="18" t="s">
        <v>83</v>
      </c>
    </row>
    <row r="206" spans="1:65" s="13" customFormat="1" ht="11.25">
      <c r="B206" s="166"/>
      <c r="D206" s="158" t="s">
        <v>155</v>
      </c>
      <c r="E206" s="167" t="s">
        <v>1</v>
      </c>
      <c r="F206" s="168" t="s">
        <v>267</v>
      </c>
      <c r="H206" s="169">
        <v>5</v>
      </c>
      <c r="I206" s="170"/>
      <c r="L206" s="166"/>
      <c r="M206" s="171"/>
      <c r="N206" s="172"/>
      <c r="O206" s="172"/>
      <c r="P206" s="172"/>
      <c r="Q206" s="172"/>
      <c r="R206" s="172"/>
      <c r="S206" s="172"/>
      <c r="T206" s="173"/>
      <c r="AT206" s="167" t="s">
        <v>155</v>
      </c>
      <c r="AU206" s="167" t="s">
        <v>83</v>
      </c>
      <c r="AV206" s="13" t="s">
        <v>83</v>
      </c>
      <c r="AW206" s="13" t="s">
        <v>30</v>
      </c>
      <c r="AX206" s="13" t="s">
        <v>81</v>
      </c>
      <c r="AY206" s="167" t="s">
        <v>140</v>
      </c>
    </row>
    <row r="207" spans="1:65" s="2" customFormat="1" ht="24.2" customHeight="1">
      <c r="A207" s="33"/>
      <c r="B207" s="144"/>
      <c r="C207" s="145" t="s">
        <v>708</v>
      </c>
      <c r="D207" s="145" t="s">
        <v>142</v>
      </c>
      <c r="E207" s="146" t="s">
        <v>1056</v>
      </c>
      <c r="F207" s="147" t="s">
        <v>1057</v>
      </c>
      <c r="G207" s="148" t="s">
        <v>393</v>
      </c>
      <c r="H207" s="149">
        <v>4</v>
      </c>
      <c r="I207" s="150"/>
      <c r="J207" s="151">
        <f>ROUND(I207*H207,2)</f>
        <v>0</v>
      </c>
      <c r="K207" s="147" t="s">
        <v>146</v>
      </c>
      <c r="L207" s="34"/>
      <c r="M207" s="152" t="s">
        <v>1</v>
      </c>
      <c r="N207" s="153" t="s">
        <v>38</v>
      </c>
      <c r="O207" s="59"/>
      <c r="P207" s="154">
        <f>O207*H207</f>
        <v>0</v>
      </c>
      <c r="Q207" s="154">
        <v>0</v>
      </c>
      <c r="R207" s="154">
        <f>Q207*H207</f>
        <v>0</v>
      </c>
      <c r="S207" s="154">
        <v>0</v>
      </c>
      <c r="T207" s="155">
        <f>S207*H207</f>
        <v>0</v>
      </c>
      <c r="U207" s="33"/>
      <c r="V207" s="33"/>
      <c r="W207" s="33"/>
      <c r="X207" s="33"/>
      <c r="Y207" s="33"/>
      <c r="Z207" s="33"/>
      <c r="AA207" s="33"/>
      <c r="AB207" s="33"/>
      <c r="AC207" s="33"/>
      <c r="AD207" s="33"/>
      <c r="AE207" s="33"/>
      <c r="AR207" s="156" t="s">
        <v>147</v>
      </c>
      <c r="AT207" s="156" t="s">
        <v>142</v>
      </c>
      <c r="AU207" s="156" t="s">
        <v>83</v>
      </c>
      <c r="AY207" s="18" t="s">
        <v>140</v>
      </c>
      <c r="BE207" s="157">
        <f>IF(N207="základní",J207,0)</f>
        <v>0</v>
      </c>
      <c r="BF207" s="157">
        <f>IF(N207="snížená",J207,0)</f>
        <v>0</v>
      </c>
      <c r="BG207" s="157">
        <f>IF(N207="zákl. přenesená",J207,0)</f>
        <v>0</v>
      </c>
      <c r="BH207" s="157">
        <f>IF(N207="sníž. přenesená",J207,0)</f>
        <v>0</v>
      </c>
      <c r="BI207" s="157">
        <f>IF(N207="nulová",J207,0)</f>
        <v>0</v>
      </c>
      <c r="BJ207" s="18" t="s">
        <v>81</v>
      </c>
      <c r="BK207" s="157">
        <f>ROUND(I207*H207,2)</f>
        <v>0</v>
      </c>
      <c r="BL207" s="18" t="s">
        <v>147</v>
      </c>
      <c r="BM207" s="156" t="s">
        <v>1512</v>
      </c>
    </row>
    <row r="208" spans="1:65" s="2" customFormat="1" ht="29.25">
      <c r="A208" s="33"/>
      <c r="B208" s="34"/>
      <c r="C208" s="33"/>
      <c r="D208" s="158" t="s">
        <v>149</v>
      </c>
      <c r="E208" s="33"/>
      <c r="F208" s="159" t="s">
        <v>1059</v>
      </c>
      <c r="G208" s="33"/>
      <c r="H208" s="33"/>
      <c r="I208" s="160"/>
      <c r="J208" s="33"/>
      <c r="K208" s="33"/>
      <c r="L208" s="34"/>
      <c r="M208" s="161"/>
      <c r="N208" s="162"/>
      <c r="O208" s="59"/>
      <c r="P208" s="59"/>
      <c r="Q208" s="59"/>
      <c r="R208" s="59"/>
      <c r="S208" s="59"/>
      <c r="T208" s="60"/>
      <c r="U208" s="33"/>
      <c r="V208" s="33"/>
      <c r="W208" s="33"/>
      <c r="X208" s="33"/>
      <c r="Y208" s="33"/>
      <c r="Z208" s="33"/>
      <c r="AA208" s="33"/>
      <c r="AB208" s="33"/>
      <c r="AC208" s="33"/>
      <c r="AD208" s="33"/>
      <c r="AE208" s="33"/>
      <c r="AT208" s="18" t="s">
        <v>149</v>
      </c>
      <c r="AU208" s="18" t="s">
        <v>83</v>
      </c>
    </row>
    <row r="209" spans="1:65" s="2" customFormat="1" ht="11.25">
      <c r="A209" s="33"/>
      <c r="B209" s="34"/>
      <c r="C209" s="33"/>
      <c r="D209" s="163" t="s">
        <v>151</v>
      </c>
      <c r="E209" s="33"/>
      <c r="F209" s="164" t="s">
        <v>1060</v>
      </c>
      <c r="G209" s="33"/>
      <c r="H209" s="33"/>
      <c r="I209" s="160"/>
      <c r="J209" s="33"/>
      <c r="K209" s="33"/>
      <c r="L209" s="34"/>
      <c r="M209" s="161"/>
      <c r="N209" s="162"/>
      <c r="O209" s="59"/>
      <c r="P209" s="59"/>
      <c r="Q209" s="59"/>
      <c r="R209" s="59"/>
      <c r="S209" s="59"/>
      <c r="T209" s="60"/>
      <c r="U209" s="33"/>
      <c r="V209" s="33"/>
      <c r="W209" s="33"/>
      <c r="X209" s="33"/>
      <c r="Y209" s="33"/>
      <c r="Z209" s="33"/>
      <c r="AA209" s="33"/>
      <c r="AB209" s="33"/>
      <c r="AC209" s="33"/>
      <c r="AD209" s="33"/>
      <c r="AE209" s="33"/>
      <c r="AT209" s="18" t="s">
        <v>151</v>
      </c>
      <c r="AU209" s="18" t="s">
        <v>83</v>
      </c>
    </row>
    <row r="210" spans="1:65" s="13" customFormat="1" ht="11.25">
      <c r="B210" s="166"/>
      <c r="D210" s="158" t="s">
        <v>155</v>
      </c>
      <c r="E210" s="167" t="s">
        <v>1</v>
      </c>
      <c r="F210" s="168" t="s">
        <v>147</v>
      </c>
      <c r="H210" s="169">
        <v>4</v>
      </c>
      <c r="I210" s="170"/>
      <c r="L210" s="166"/>
      <c r="M210" s="171"/>
      <c r="N210" s="172"/>
      <c r="O210" s="172"/>
      <c r="P210" s="172"/>
      <c r="Q210" s="172"/>
      <c r="R210" s="172"/>
      <c r="S210" s="172"/>
      <c r="T210" s="173"/>
      <c r="AT210" s="167" t="s">
        <v>155</v>
      </c>
      <c r="AU210" s="167" t="s">
        <v>83</v>
      </c>
      <c r="AV210" s="13" t="s">
        <v>83</v>
      </c>
      <c r="AW210" s="13" t="s">
        <v>30</v>
      </c>
      <c r="AX210" s="13" t="s">
        <v>81</v>
      </c>
      <c r="AY210" s="167" t="s">
        <v>140</v>
      </c>
    </row>
    <row r="211" spans="1:65" s="2" customFormat="1" ht="24.2" customHeight="1">
      <c r="A211" s="33"/>
      <c r="B211" s="144"/>
      <c r="C211" s="145" t="s">
        <v>243</v>
      </c>
      <c r="D211" s="145" t="s">
        <v>142</v>
      </c>
      <c r="E211" s="146" t="s">
        <v>1061</v>
      </c>
      <c r="F211" s="147" t="s">
        <v>1062</v>
      </c>
      <c r="G211" s="148" t="s">
        <v>393</v>
      </c>
      <c r="H211" s="149">
        <v>4</v>
      </c>
      <c r="I211" s="150"/>
      <c r="J211" s="151">
        <f>ROUND(I211*H211,2)</f>
        <v>0</v>
      </c>
      <c r="K211" s="147" t="s">
        <v>146</v>
      </c>
      <c r="L211" s="34"/>
      <c r="M211" s="152" t="s">
        <v>1</v>
      </c>
      <c r="N211" s="153" t="s">
        <v>38</v>
      </c>
      <c r="O211" s="59"/>
      <c r="P211" s="154">
        <f>O211*H211</f>
        <v>0</v>
      </c>
      <c r="Q211" s="154">
        <v>0</v>
      </c>
      <c r="R211" s="154">
        <f>Q211*H211</f>
        <v>0</v>
      </c>
      <c r="S211" s="154">
        <v>0</v>
      </c>
      <c r="T211" s="155">
        <f>S211*H211</f>
        <v>0</v>
      </c>
      <c r="U211" s="33"/>
      <c r="V211" s="33"/>
      <c r="W211" s="33"/>
      <c r="X211" s="33"/>
      <c r="Y211" s="33"/>
      <c r="Z211" s="33"/>
      <c r="AA211" s="33"/>
      <c r="AB211" s="33"/>
      <c r="AC211" s="33"/>
      <c r="AD211" s="33"/>
      <c r="AE211" s="33"/>
      <c r="AR211" s="156" t="s">
        <v>147</v>
      </c>
      <c r="AT211" s="156" t="s">
        <v>142</v>
      </c>
      <c r="AU211" s="156" t="s">
        <v>83</v>
      </c>
      <c r="AY211" s="18" t="s">
        <v>140</v>
      </c>
      <c r="BE211" s="157">
        <f>IF(N211="základní",J211,0)</f>
        <v>0</v>
      </c>
      <c r="BF211" s="157">
        <f>IF(N211="snížená",J211,0)</f>
        <v>0</v>
      </c>
      <c r="BG211" s="157">
        <f>IF(N211="zákl. přenesená",J211,0)</f>
        <v>0</v>
      </c>
      <c r="BH211" s="157">
        <f>IF(N211="sníž. přenesená",J211,0)</f>
        <v>0</v>
      </c>
      <c r="BI211" s="157">
        <f>IF(N211="nulová",J211,0)</f>
        <v>0</v>
      </c>
      <c r="BJ211" s="18" t="s">
        <v>81</v>
      </c>
      <c r="BK211" s="157">
        <f>ROUND(I211*H211,2)</f>
        <v>0</v>
      </c>
      <c r="BL211" s="18" t="s">
        <v>147</v>
      </c>
      <c r="BM211" s="156" t="s">
        <v>1513</v>
      </c>
    </row>
    <row r="212" spans="1:65" s="2" customFormat="1" ht="29.25">
      <c r="A212" s="33"/>
      <c r="B212" s="34"/>
      <c r="C212" s="33"/>
      <c r="D212" s="158" t="s">
        <v>149</v>
      </c>
      <c r="E212" s="33"/>
      <c r="F212" s="159" t="s">
        <v>1064</v>
      </c>
      <c r="G212" s="33"/>
      <c r="H212" s="33"/>
      <c r="I212" s="160"/>
      <c r="J212" s="33"/>
      <c r="K212" s="33"/>
      <c r="L212" s="34"/>
      <c r="M212" s="161"/>
      <c r="N212" s="162"/>
      <c r="O212" s="59"/>
      <c r="P212" s="59"/>
      <c r="Q212" s="59"/>
      <c r="R212" s="59"/>
      <c r="S212" s="59"/>
      <c r="T212" s="60"/>
      <c r="U212" s="33"/>
      <c r="V212" s="33"/>
      <c r="W212" s="33"/>
      <c r="X212" s="33"/>
      <c r="Y212" s="33"/>
      <c r="Z212" s="33"/>
      <c r="AA212" s="33"/>
      <c r="AB212" s="33"/>
      <c r="AC212" s="33"/>
      <c r="AD212" s="33"/>
      <c r="AE212" s="33"/>
      <c r="AT212" s="18" t="s">
        <v>149</v>
      </c>
      <c r="AU212" s="18" t="s">
        <v>83</v>
      </c>
    </row>
    <row r="213" spans="1:65" s="2" customFormat="1" ht="11.25">
      <c r="A213" s="33"/>
      <c r="B213" s="34"/>
      <c r="C213" s="33"/>
      <c r="D213" s="163" t="s">
        <v>151</v>
      </c>
      <c r="E213" s="33"/>
      <c r="F213" s="164" t="s">
        <v>1065</v>
      </c>
      <c r="G213" s="33"/>
      <c r="H213" s="33"/>
      <c r="I213" s="160"/>
      <c r="J213" s="33"/>
      <c r="K213" s="33"/>
      <c r="L213" s="34"/>
      <c r="M213" s="161"/>
      <c r="N213" s="162"/>
      <c r="O213" s="59"/>
      <c r="P213" s="59"/>
      <c r="Q213" s="59"/>
      <c r="R213" s="59"/>
      <c r="S213" s="59"/>
      <c r="T213" s="60"/>
      <c r="U213" s="33"/>
      <c r="V213" s="33"/>
      <c r="W213" s="33"/>
      <c r="X213" s="33"/>
      <c r="Y213" s="33"/>
      <c r="Z213" s="33"/>
      <c r="AA213" s="33"/>
      <c r="AB213" s="33"/>
      <c r="AC213" s="33"/>
      <c r="AD213" s="33"/>
      <c r="AE213" s="33"/>
      <c r="AT213" s="18" t="s">
        <v>151</v>
      </c>
      <c r="AU213" s="18" t="s">
        <v>83</v>
      </c>
    </row>
    <row r="214" spans="1:65" s="13" customFormat="1" ht="11.25">
      <c r="B214" s="166"/>
      <c r="D214" s="158" t="s">
        <v>155</v>
      </c>
      <c r="E214" s="167" t="s">
        <v>1</v>
      </c>
      <c r="F214" s="168" t="s">
        <v>147</v>
      </c>
      <c r="H214" s="169">
        <v>4</v>
      </c>
      <c r="I214" s="170"/>
      <c r="L214" s="166"/>
      <c r="M214" s="171"/>
      <c r="N214" s="172"/>
      <c r="O214" s="172"/>
      <c r="P214" s="172"/>
      <c r="Q214" s="172"/>
      <c r="R214" s="172"/>
      <c r="S214" s="172"/>
      <c r="T214" s="173"/>
      <c r="AT214" s="167" t="s">
        <v>155</v>
      </c>
      <c r="AU214" s="167" t="s">
        <v>83</v>
      </c>
      <c r="AV214" s="13" t="s">
        <v>83</v>
      </c>
      <c r="AW214" s="13" t="s">
        <v>30</v>
      </c>
      <c r="AX214" s="13" t="s">
        <v>81</v>
      </c>
      <c r="AY214" s="167" t="s">
        <v>140</v>
      </c>
    </row>
    <row r="215" spans="1:65" s="2" customFormat="1" ht="24.2" customHeight="1">
      <c r="A215" s="33"/>
      <c r="B215" s="144"/>
      <c r="C215" s="145" t="s">
        <v>251</v>
      </c>
      <c r="D215" s="145" t="s">
        <v>142</v>
      </c>
      <c r="E215" s="146" t="s">
        <v>1066</v>
      </c>
      <c r="F215" s="147" t="s">
        <v>1067</v>
      </c>
      <c r="G215" s="148" t="s">
        <v>393</v>
      </c>
      <c r="H215" s="149">
        <v>5</v>
      </c>
      <c r="I215" s="150"/>
      <c r="J215" s="151">
        <f>ROUND(I215*H215,2)</f>
        <v>0</v>
      </c>
      <c r="K215" s="147" t="s">
        <v>146</v>
      </c>
      <c r="L215" s="34"/>
      <c r="M215" s="152" t="s">
        <v>1</v>
      </c>
      <c r="N215" s="153" t="s">
        <v>38</v>
      </c>
      <c r="O215" s="59"/>
      <c r="P215" s="154">
        <f>O215*H215</f>
        <v>0</v>
      </c>
      <c r="Q215" s="154">
        <v>0</v>
      </c>
      <c r="R215" s="154">
        <f>Q215*H215</f>
        <v>0</v>
      </c>
      <c r="S215" s="154">
        <v>0</v>
      </c>
      <c r="T215" s="155">
        <f>S215*H215</f>
        <v>0</v>
      </c>
      <c r="U215" s="33"/>
      <c r="V215" s="33"/>
      <c r="W215" s="33"/>
      <c r="X215" s="33"/>
      <c r="Y215" s="33"/>
      <c r="Z215" s="33"/>
      <c r="AA215" s="33"/>
      <c r="AB215" s="33"/>
      <c r="AC215" s="33"/>
      <c r="AD215" s="33"/>
      <c r="AE215" s="33"/>
      <c r="AR215" s="156" t="s">
        <v>147</v>
      </c>
      <c r="AT215" s="156" t="s">
        <v>142</v>
      </c>
      <c r="AU215" s="156" t="s">
        <v>83</v>
      </c>
      <c r="AY215" s="18" t="s">
        <v>140</v>
      </c>
      <c r="BE215" s="157">
        <f>IF(N215="základní",J215,0)</f>
        <v>0</v>
      </c>
      <c r="BF215" s="157">
        <f>IF(N215="snížená",J215,0)</f>
        <v>0</v>
      </c>
      <c r="BG215" s="157">
        <f>IF(N215="zákl. přenesená",J215,0)</f>
        <v>0</v>
      </c>
      <c r="BH215" s="157">
        <f>IF(N215="sníž. přenesená",J215,0)</f>
        <v>0</v>
      </c>
      <c r="BI215" s="157">
        <f>IF(N215="nulová",J215,0)</f>
        <v>0</v>
      </c>
      <c r="BJ215" s="18" t="s">
        <v>81</v>
      </c>
      <c r="BK215" s="157">
        <f>ROUND(I215*H215,2)</f>
        <v>0</v>
      </c>
      <c r="BL215" s="18" t="s">
        <v>147</v>
      </c>
      <c r="BM215" s="156" t="s">
        <v>1514</v>
      </c>
    </row>
    <row r="216" spans="1:65" s="2" customFormat="1" ht="29.25">
      <c r="A216" s="33"/>
      <c r="B216" s="34"/>
      <c r="C216" s="33"/>
      <c r="D216" s="158" t="s">
        <v>149</v>
      </c>
      <c r="E216" s="33"/>
      <c r="F216" s="159" t="s">
        <v>1069</v>
      </c>
      <c r="G216" s="33"/>
      <c r="H216" s="33"/>
      <c r="I216" s="160"/>
      <c r="J216" s="33"/>
      <c r="K216" s="33"/>
      <c r="L216" s="34"/>
      <c r="M216" s="161"/>
      <c r="N216" s="162"/>
      <c r="O216" s="59"/>
      <c r="P216" s="59"/>
      <c r="Q216" s="59"/>
      <c r="R216" s="59"/>
      <c r="S216" s="59"/>
      <c r="T216" s="60"/>
      <c r="U216" s="33"/>
      <c r="V216" s="33"/>
      <c r="W216" s="33"/>
      <c r="X216" s="33"/>
      <c r="Y216" s="33"/>
      <c r="Z216" s="33"/>
      <c r="AA216" s="33"/>
      <c r="AB216" s="33"/>
      <c r="AC216" s="33"/>
      <c r="AD216" s="33"/>
      <c r="AE216" s="33"/>
      <c r="AT216" s="18" t="s">
        <v>149</v>
      </c>
      <c r="AU216" s="18" t="s">
        <v>83</v>
      </c>
    </row>
    <row r="217" spans="1:65" s="2" customFormat="1" ht="11.25">
      <c r="A217" s="33"/>
      <c r="B217" s="34"/>
      <c r="C217" s="33"/>
      <c r="D217" s="163" t="s">
        <v>151</v>
      </c>
      <c r="E217" s="33"/>
      <c r="F217" s="164" t="s">
        <v>1070</v>
      </c>
      <c r="G217" s="33"/>
      <c r="H217" s="33"/>
      <c r="I217" s="160"/>
      <c r="J217" s="33"/>
      <c r="K217" s="33"/>
      <c r="L217" s="34"/>
      <c r="M217" s="161"/>
      <c r="N217" s="162"/>
      <c r="O217" s="59"/>
      <c r="P217" s="59"/>
      <c r="Q217" s="59"/>
      <c r="R217" s="59"/>
      <c r="S217" s="59"/>
      <c r="T217" s="60"/>
      <c r="U217" s="33"/>
      <c r="V217" s="33"/>
      <c r="W217" s="33"/>
      <c r="X217" s="33"/>
      <c r="Y217" s="33"/>
      <c r="Z217" s="33"/>
      <c r="AA217" s="33"/>
      <c r="AB217" s="33"/>
      <c r="AC217" s="33"/>
      <c r="AD217" s="33"/>
      <c r="AE217" s="33"/>
      <c r="AT217" s="18" t="s">
        <v>151</v>
      </c>
      <c r="AU217" s="18" t="s">
        <v>83</v>
      </c>
    </row>
    <row r="218" spans="1:65" s="13" customFormat="1" ht="11.25">
      <c r="B218" s="166"/>
      <c r="D218" s="158" t="s">
        <v>155</v>
      </c>
      <c r="E218" s="167" t="s">
        <v>1</v>
      </c>
      <c r="F218" s="168" t="s">
        <v>267</v>
      </c>
      <c r="H218" s="169">
        <v>5</v>
      </c>
      <c r="I218" s="170"/>
      <c r="L218" s="166"/>
      <c r="M218" s="171"/>
      <c r="N218" s="172"/>
      <c r="O218" s="172"/>
      <c r="P218" s="172"/>
      <c r="Q218" s="172"/>
      <c r="R218" s="172"/>
      <c r="S218" s="172"/>
      <c r="T218" s="173"/>
      <c r="AT218" s="167" t="s">
        <v>155</v>
      </c>
      <c r="AU218" s="167" t="s">
        <v>83</v>
      </c>
      <c r="AV218" s="13" t="s">
        <v>83</v>
      </c>
      <c r="AW218" s="13" t="s">
        <v>30</v>
      </c>
      <c r="AX218" s="13" t="s">
        <v>81</v>
      </c>
      <c r="AY218" s="167" t="s">
        <v>140</v>
      </c>
    </row>
    <row r="219" spans="1:65" s="2" customFormat="1" ht="24.2" customHeight="1">
      <c r="A219" s="33"/>
      <c r="B219" s="144"/>
      <c r="C219" s="145" t="s">
        <v>8</v>
      </c>
      <c r="D219" s="145" t="s">
        <v>142</v>
      </c>
      <c r="E219" s="146" t="s">
        <v>1515</v>
      </c>
      <c r="F219" s="147" t="s">
        <v>1516</v>
      </c>
      <c r="G219" s="148" t="s">
        <v>393</v>
      </c>
      <c r="H219" s="149">
        <v>5</v>
      </c>
      <c r="I219" s="150"/>
      <c r="J219" s="151">
        <f>ROUND(I219*H219,2)</f>
        <v>0</v>
      </c>
      <c r="K219" s="147" t="s">
        <v>146</v>
      </c>
      <c r="L219" s="34"/>
      <c r="M219" s="152" t="s">
        <v>1</v>
      </c>
      <c r="N219" s="153" t="s">
        <v>38</v>
      </c>
      <c r="O219" s="59"/>
      <c r="P219" s="154">
        <f>O219*H219</f>
        <v>0</v>
      </c>
      <c r="Q219" s="154">
        <v>0</v>
      </c>
      <c r="R219" s="154">
        <f>Q219*H219</f>
        <v>0</v>
      </c>
      <c r="S219" s="154">
        <v>0</v>
      </c>
      <c r="T219" s="155">
        <f>S219*H219</f>
        <v>0</v>
      </c>
      <c r="U219" s="33"/>
      <c r="V219" s="33"/>
      <c r="W219" s="33"/>
      <c r="X219" s="33"/>
      <c r="Y219" s="33"/>
      <c r="Z219" s="33"/>
      <c r="AA219" s="33"/>
      <c r="AB219" s="33"/>
      <c r="AC219" s="33"/>
      <c r="AD219" s="33"/>
      <c r="AE219" s="33"/>
      <c r="AR219" s="156" t="s">
        <v>147</v>
      </c>
      <c r="AT219" s="156" t="s">
        <v>142</v>
      </c>
      <c r="AU219" s="156" t="s">
        <v>83</v>
      </c>
      <c r="AY219" s="18" t="s">
        <v>140</v>
      </c>
      <c r="BE219" s="157">
        <f>IF(N219="základní",J219,0)</f>
        <v>0</v>
      </c>
      <c r="BF219" s="157">
        <f>IF(N219="snížená",J219,0)</f>
        <v>0</v>
      </c>
      <c r="BG219" s="157">
        <f>IF(N219="zákl. přenesená",J219,0)</f>
        <v>0</v>
      </c>
      <c r="BH219" s="157">
        <f>IF(N219="sníž. přenesená",J219,0)</f>
        <v>0</v>
      </c>
      <c r="BI219" s="157">
        <f>IF(N219="nulová",J219,0)</f>
        <v>0</v>
      </c>
      <c r="BJ219" s="18" t="s">
        <v>81</v>
      </c>
      <c r="BK219" s="157">
        <f>ROUND(I219*H219,2)</f>
        <v>0</v>
      </c>
      <c r="BL219" s="18" t="s">
        <v>147</v>
      </c>
      <c r="BM219" s="156" t="s">
        <v>1517</v>
      </c>
    </row>
    <row r="220" spans="1:65" s="2" customFormat="1" ht="29.25">
      <c r="A220" s="33"/>
      <c r="B220" s="34"/>
      <c r="C220" s="33"/>
      <c r="D220" s="158" t="s">
        <v>149</v>
      </c>
      <c r="E220" s="33"/>
      <c r="F220" s="159" t="s">
        <v>1518</v>
      </c>
      <c r="G220" s="33"/>
      <c r="H220" s="33"/>
      <c r="I220" s="160"/>
      <c r="J220" s="33"/>
      <c r="K220" s="33"/>
      <c r="L220" s="34"/>
      <c r="M220" s="161"/>
      <c r="N220" s="162"/>
      <c r="O220" s="59"/>
      <c r="P220" s="59"/>
      <c r="Q220" s="59"/>
      <c r="R220" s="59"/>
      <c r="S220" s="59"/>
      <c r="T220" s="60"/>
      <c r="U220" s="33"/>
      <c r="V220" s="33"/>
      <c r="W220" s="33"/>
      <c r="X220" s="33"/>
      <c r="Y220" s="33"/>
      <c r="Z220" s="33"/>
      <c r="AA220" s="33"/>
      <c r="AB220" s="33"/>
      <c r="AC220" s="33"/>
      <c r="AD220" s="33"/>
      <c r="AE220" s="33"/>
      <c r="AT220" s="18" t="s">
        <v>149</v>
      </c>
      <c r="AU220" s="18" t="s">
        <v>83</v>
      </c>
    </row>
    <row r="221" spans="1:65" s="2" customFormat="1" ht="11.25">
      <c r="A221" s="33"/>
      <c r="B221" s="34"/>
      <c r="C221" s="33"/>
      <c r="D221" s="163" t="s">
        <v>151</v>
      </c>
      <c r="E221" s="33"/>
      <c r="F221" s="164" t="s">
        <v>1519</v>
      </c>
      <c r="G221" s="33"/>
      <c r="H221" s="33"/>
      <c r="I221" s="160"/>
      <c r="J221" s="33"/>
      <c r="K221" s="33"/>
      <c r="L221" s="34"/>
      <c r="M221" s="161"/>
      <c r="N221" s="162"/>
      <c r="O221" s="59"/>
      <c r="P221" s="59"/>
      <c r="Q221" s="59"/>
      <c r="R221" s="59"/>
      <c r="S221" s="59"/>
      <c r="T221" s="60"/>
      <c r="U221" s="33"/>
      <c r="V221" s="33"/>
      <c r="W221" s="33"/>
      <c r="X221" s="33"/>
      <c r="Y221" s="33"/>
      <c r="Z221" s="33"/>
      <c r="AA221" s="33"/>
      <c r="AB221" s="33"/>
      <c r="AC221" s="33"/>
      <c r="AD221" s="33"/>
      <c r="AE221" s="33"/>
      <c r="AT221" s="18" t="s">
        <v>151</v>
      </c>
      <c r="AU221" s="18" t="s">
        <v>83</v>
      </c>
    </row>
    <row r="222" spans="1:65" s="13" customFormat="1" ht="11.25">
      <c r="B222" s="166"/>
      <c r="D222" s="158" t="s">
        <v>155</v>
      </c>
      <c r="E222" s="167" t="s">
        <v>1</v>
      </c>
      <c r="F222" s="168" t="s">
        <v>267</v>
      </c>
      <c r="H222" s="169">
        <v>5</v>
      </c>
      <c r="I222" s="170"/>
      <c r="L222" s="166"/>
      <c r="M222" s="171"/>
      <c r="N222" s="172"/>
      <c r="O222" s="172"/>
      <c r="P222" s="172"/>
      <c r="Q222" s="172"/>
      <c r="R222" s="172"/>
      <c r="S222" s="172"/>
      <c r="T222" s="173"/>
      <c r="AT222" s="167" t="s">
        <v>155</v>
      </c>
      <c r="AU222" s="167" t="s">
        <v>83</v>
      </c>
      <c r="AV222" s="13" t="s">
        <v>83</v>
      </c>
      <c r="AW222" s="13" t="s">
        <v>30</v>
      </c>
      <c r="AX222" s="13" t="s">
        <v>81</v>
      </c>
      <c r="AY222" s="167" t="s">
        <v>140</v>
      </c>
    </row>
    <row r="223" spans="1:65" s="2" customFormat="1" ht="24.2" customHeight="1">
      <c r="A223" s="33"/>
      <c r="B223" s="144"/>
      <c r="C223" s="145" t="s">
        <v>698</v>
      </c>
      <c r="D223" s="145" t="s">
        <v>142</v>
      </c>
      <c r="E223" s="146" t="s">
        <v>1071</v>
      </c>
      <c r="F223" s="147" t="s">
        <v>1072</v>
      </c>
      <c r="G223" s="148" t="s">
        <v>393</v>
      </c>
      <c r="H223" s="149">
        <v>5</v>
      </c>
      <c r="I223" s="150"/>
      <c r="J223" s="151">
        <f>ROUND(I223*H223,2)</f>
        <v>0</v>
      </c>
      <c r="K223" s="147" t="s">
        <v>146</v>
      </c>
      <c r="L223" s="34"/>
      <c r="M223" s="152" t="s">
        <v>1</v>
      </c>
      <c r="N223" s="153" t="s">
        <v>38</v>
      </c>
      <c r="O223" s="59"/>
      <c r="P223" s="154">
        <f>O223*H223</f>
        <v>0</v>
      </c>
      <c r="Q223" s="154">
        <v>0</v>
      </c>
      <c r="R223" s="154">
        <f>Q223*H223</f>
        <v>0</v>
      </c>
      <c r="S223" s="154">
        <v>0</v>
      </c>
      <c r="T223" s="155">
        <f>S223*H223</f>
        <v>0</v>
      </c>
      <c r="U223" s="33"/>
      <c r="V223" s="33"/>
      <c r="W223" s="33"/>
      <c r="X223" s="33"/>
      <c r="Y223" s="33"/>
      <c r="Z223" s="33"/>
      <c r="AA223" s="33"/>
      <c r="AB223" s="33"/>
      <c r="AC223" s="33"/>
      <c r="AD223" s="33"/>
      <c r="AE223" s="33"/>
      <c r="AR223" s="156" t="s">
        <v>147</v>
      </c>
      <c r="AT223" s="156" t="s">
        <v>142</v>
      </c>
      <c r="AU223" s="156" t="s">
        <v>83</v>
      </c>
      <c r="AY223" s="18" t="s">
        <v>140</v>
      </c>
      <c r="BE223" s="157">
        <f>IF(N223="základní",J223,0)</f>
        <v>0</v>
      </c>
      <c r="BF223" s="157">
        <f>IF(N223="snížená",J223,0)</f>
        <v>0</v>
      </c>
      <c r="BG223" s="157">
        <f>IF(N223="zákl. přenesená",J223,0)</f>
        <v>0</v>
      </c>
      <c r="BH223" s="157">
        <f>IF(N223="sníž. přenesená",J223,0)</f>
        <v>0</v>
      </c>
      <c r="BI223" s="157">
        <f>IF(N223="nulová",J223,0)</f>
        <v>0</v>
      </c>
      <c r="BJ223" s="18" t="s">
        <v>81</v>
      </c>
      <c r="BK223" s="157">
        <f>ROUND(I223*H223,2)</f>
        <v>0</v>
      </c>
      <c r="BL223" s="18" t="s">
        <v>147</v>
      </c>
      <c r="BM223" s="156" t="s">
        <v>1520</v>
      </c>
    </row>
    <row r="224" spans="1:65" s="2" customFormat="1" ht="29.25">
      <c r="A224" s="33"/>
      <c r="B224" s="34"/>
      <c r="C224" s="33"/>
      <c r="D224" s="158" t="s">
        <v>149</v>
      </c>
      <c r="E224" s="33"/>
      <c r="F224" s="159" t="s">
        <v>1074</v>
      </c>
      <c r="G224" s="33"/>
      <c r="H224" s="33"/>
      <c r="I224" s="160"/>
      <c r="J224" s="33"/>
      <c r="K224" s="33"/>
      <c r="L224" s="34"/>
      <c r="M224" s="161"/>
      <c r="N224" s="162"/>
      <c r="O224" s="59"/>
      <c r="P224" s="59"/>
      <c r="Q224" s="59"/>
      <c r="R224" s="59"/>
      <c r="S224" s="59"/>
      <c r="T224" s="60"/>
      <c r="U224" s="33"/>
      <c r="V224" s="33"/>
      <c r="W224" s="33"/>
      <c r="X224" s="33"/>
      <c r="Y224" s="33"/>
      <c r="Z224" s="33"/>
      <c r="AA224" s="33"/>
      <c r="AB224" s="33"/>
      <c r="AC224" s="33"/>
      <c r="AD224" s="33"/>
      <c r="AE224" s="33"/>
      <c r="AT224" s="18" t="s">
        <v>149</v>
      </c>
      <c r="AU224" s="18" t="s">
        <v>83</v>
      </c>
    </row>
    <row r="225" spans="1:65" s="2" customFormat="1" ht="11.25">
      <c r="A225" s="33"/>
      <c r="B225" s="34"/>
      <c r="C225" s="33"/>
      <c r="D225" s="163" t="s">
        <v>151</v>
      </c>
      <c r="E225" s="33"/>
      <c r="F225" s="164" t="s">
        <v>1075</v>
      </c>
      <c r="G225" s="33"/>
      <c r="H225" s="33"/>
      <c r="I225" s="160"/>
      <c r="J225" s="33"/>
      <c r="K225" s="33"/>
      <c r="L225" s="34"/>
      <c r="M225" s="161"/>
      <c r="N225" s="162"/>
      <c r="O225" s="59"/>
      <c r="P225" s="59"/>
      <c r="Q225" s="59"/>
      <c r="R225" s="59"/>
      <c r="S225" s="59"/>
      <c r="T225" s="60"/>
      <c r="U225" s="33"/>
      <c r="V225" s="33"/>
      <c r="W225" s="33"/>
      <c r="X225" s="33"/>
      <c r="Y225" s="33"/>
      <c r="Z225" s="33"/>
      <c r="AA225" s="33"/>
      <c r="AB225" s="33"/>
      <c r="AC225" s="33"/>
      <c r="AD225" s="33"/>
      <c r="AE225" s="33"/>
      <c r="AT225" s="18" t="s">
        <v>151</v>
      </c>
      <c r="AU225" s="18" t="s">
        <v>83</v>
      </c>
    </row>
    <row r="226" spans="1:65" s="13" customFormat="1" ht="11.25">
      <c r="B226" s="166"/>
      <c r="D226" s="158" t="s">
        <v>155</v>
      </c>
      <c r="E226" s="167" t="s">
        <v>1</v>
      </c>
      <c r="F226" s="168" t="s">
        <v>267</v>
      </c>
      <c r="H226" s="169">
        <v>5</v>
      </c>
      <c r="I226" s="170"/>
      <c r="L226" s="166"/>
      <c r="M226" s="171"/>
      <c r="N226" s="172"/>
      <c r="O226" s="172"/>
      <c r="P226" s="172"/>
      <c r="Q226" s="172"/>
      <c r="R226" s="172"/>
      <c r="S226" s="172"/>
      <c r="T226" s="173"/>
      <c r="AT226" s="167" t="s">
        <v>155</v>
      </c>
      <c r="AU226" s="167" t="s">
        <v>83</v>
      </c>
      <c r="AV226" s="13" t="s">
        <v>83</v>
      </c>
      <c r="AW226" s="13" t="s">
        <v>30</v>
      </c>
      <c r="AX226" s="13" t="s">
        <v>81</v>
      </c>
      <c r="AY226" s="167" t="s">
        <v>140</v>
      </c>
    </row>
    <row r="227" spans="1:65" s="2" customFormat="1" ht="33" customHeight="1">
      <c r="A227" s="33"/>
      <c r="B227" s="144"/>
      <c r="C227" s="145" t="s">
        <v>434</v>
      </c>
      <c r="D227" s="145" t="s">
        <v>142</v>
      </c>
      <c r="E227" s="146" t="s">
        <v>1076</v>
      </c>
      <c r="F227" s="147" t="s">
        <v>1077</v>
      </c>
      <c r="G227" s="148" t="s">
        <v>393</v>
      </c>
      <c r="H227" s="149">
        <v>76</v>
      </c>
      <c r="I227" s="150"/>
      <c r="J227" s="151">
        <f>ROUND(I227*H227,2)</f>
        <v>0</v>
      </c>
      <c r="K227" s="147" t="s">
        <v>146</v>
      </c>
      <c r="L227" s="34"/>
      <c r="M227" s="152" t="s">
        <v>1</v>
      </c>
      <c r="N227" s="153" t="s">
        <v>38</v>
      </c>
      <c r="O227" s="59"/>
      <c r="P227" s="154">
        <f>O227*H227</f>
        <v>0</v>
      </c>
      <c r="Q227" s="154">
        <v>0</v>
      </c>
      <c r="R227" s="154">
        <f>Q227*H227</f>
        <v>0</v>
      </c>
      <c r="S227" s="154">
        <v>0</v>
      </c>
      <c r="T227" s="155">
        <f>S227*H227</f>
        <v>0</v>
      </c>
      <c r="U227" s="33"/>
      <c r="V227" s="33"/>
      <c r="W227" s="33"/>
      <c r="X227" s="33"/>
      <c r="Y227" s="33"/>
      <c r="Z227" s="33"/>
      <c r="AA227" s="33"/>
      <c r="AB227" s="33"/>
      <c r="AC227" s="33"/>
      <c r="AD227" s="33"/>
      <c r="AE227" s="33"/>
      <c r="AR227" s="156" t="s">
        <v>147</v>
      </c>
      <c r="AT227" s="156" t="s">
        <v>142</v>
      </c>
      <c r="AU227" s="156" t="s">
        <v>83</v>
      </c>
      <c r="AY227" s="18" t="s">
        <v>140</v>
      </c>
      <c r="BE227" s="157">
        <f>IF(N227="základní",J227,0)</f>
        <v>0</v>
      </c>
      <c r="BF227" s="157">
        <f>IF(N227="snížená",J227,0)</f>
        <v>0</v>
      </c>
      <c r="BG227" s="157">
        <f>IF(N227="zákl. přenesená",J227,0)</f>
        <v>0</v>
      </c>
      <c r="BH227" s="157">
        <f>IF(N227="sníž. přenesená",J227,0)</f>
        <v>0</v>
      </c>
      <c r="BI227" s="157">
        <f>IF(N227="nulová",J227,0)</f>
        <v>0</v>
      </c>
      <c r="BJ227" s="18" t="s">
        <v>81</v>
      </c>
      <c r="BK227" s="157">
        <f>ROUND(I227*H227,2)</f>
        <v>0</v>
      </c>
      <c r="BL227" s="18" t="s">
        <v>147</v>
      </c>
      <c r="BM227" s="156" t="s">
        <v>1521</v>
      </c>
    </row>
    <row r="228" spans="1:65" s="2" customFormat="1" ht="39">
      <c r="A228" s="33"/>
      <c r="B228" s="34"/>
      <c r="C228" s="33"/>
      <c r="D228" s="158" t="s">
        <v>149</v>
      </c>
      <c r="E228" s="33"/>
      <c r="F228" s="159" t="s">
        <v>1079</v>
      </c>
      <c r="G228" s="33"/>
      <c r="H228" s="33"/>
      <c r="I228" s="160"/>
      <c r="J228" s="33"/>
      <c r="K228" s="33"/>
      <c r="L228" s="34"/>
      <c r="M228" s="161"/>
      <c r="N228" s="162"/>
      <c r="O228" s="59"/>
      <c r="P228" s="59"/>
      <c r="Q228" s="59"/>
      <c r="R228" s="59"/>
      <c r="S228" s="59"/>
      <c r="T228" s="60"/>
      <c r="U228" s="33"/>
      <c r="V228" s="33"/>
      <c r="W228" s="33"/>
      <c r="X228" s="33"/>
      <c r="Y228" s="33"/>
      <c r="Z228" s="33"/>
      <c r="AA228" s="33"/>
      <c r="AB228" s="33"/>
      <c r="AC228" s="33"/>
      <c r="AD228" s="33"/>
      <c r="AE228" s="33"/>
      <c r="AT228" s="18" t="s">
        <v>149</v>
      </c>
      <c r="AU228" s="18" t="s">
        <v>83</v>
      </c>
    </row>
    <row r="229" spans="1:65" s="2" customFormat="1" ht="11.25">
      <c r="A229" s="33"/>
      <c r="B229" s="34"/>
      <c r="C229" s="33"/>
      <c r="D229" s="163" t="s">
        <v>151</v>
      </c>
      <c r="E229" s="33"/>
      <c r="F229" s="164" t="s">
        <v>1080</v>
      </c>
      <c r="G229" s="33"/>
      <c r="H229" s="33"/>
      <c r="I229" s="160"/>
      <c r="J229" s="33"/>
      <c r="K229" s="33"/>
      <c r="L229" s="34"/>
      <c r="M229" s="161"/>
      <c r="N229" s="162"/>
      <c r="O229" s="59"/>
      <c r="P229" s="59"/>
      <c r="Q229" s="59"/>
      <c r="R229" s="59"/>
      <c r="S229" s="59"/>
      <c r="T229" s="60"/>
      <c r="U229" s="33"/>
      <c r="V229" s="33"/>
      <c r="W229" s="33"/>
      <c r="X229" s="33"/>
      <c r="Y229" s="33"/>
      <c r="Z229" s="33"/>
      <c r="AA229" s="33"/>
      <c r="AB229" s="33"/>
      <c r="AC229" s="33"/>
      <c r="AD229" s="33"/>
      <c r="AE229" s="33"/>
      <c r="AT229" s="18" t="s">
        <v>151</v>
      </c>
      <c r="AU229" s="18" t="s">
        <v>83</v>
      </c>
    </row>
    <row r="230" spans="1:65" s="13" customFormat="1" ht="11.25">
      <c r="B230" s="166"/>
      <c r="D230" s="158" t="s">
        <v>155</v>
      </c>
      <c r="E230" s="167" t="s">
        <v>1</v>
      </c>
      <c r="F230" s="168" t="s">
        <v>1522</v>
      </c>
      <c r="H230" s="169">
        <v>76</v>
      </c>
      <c r="I230" s="170"/>
      <c r="L230" s="166"/>
      <c r="M230" s="171"/>
      <c r="N230" s="172"/>
      <c r="O230" s="172"/>
      <c r="P230" s="172"/>
      <c r="Q230" s="172"/>
      <c r="R230" s="172"/>
      <c r="S230" s="172"/>
      <c r="T230" s="173"/>
      <c r="AT230" s="167" t="s">
        <v>155</v>
      </c>
      <c r="AU230" s="167" t="s">
        <v>83</v>
      </c>
      <c r="AV230" s="13" t="s">
        <v>83</v>
      </c>
      <c r="AW230" s="13" t="s">
        <v>30</v>
      </c>
      <c r="AX230" s="13" t="s">
        <v>81</v>
      </c>
      <c r="AY230" s="167" t="s">
        <v>140</v>
      </c>
    </row>
    <row r="231" spans="1:65" s="2" customFormat="1" ht="33" customHeight="1">
      <c r="A231" s="33"/>
      <c r="B231" s="144"/>
      <c r="C231" s="145" t="s">
        <v>438</v>
      </c>
      <c r="D231" s="145" t="s">
        <v>142</v>
      </c>
      <c r="E231" s="146" t="s">
        <v>1523</v>
      </c>
      <c r="F231" s="147" t="s">
        <v>1524</v>
      </c>
      <c r="G231" s="148" t="s">
        <v>393</v>
      </c>
      <c r="H231" s="149">
        <v>95</v>
      </c>
      <c r="I231" s="150"/>
      <c r="J231" s="151">
        <f>ROUND(I231*H231,2)</f>
        <v>0</v>
      </c>
      <c r="K231" s="147" t="s">
        <v>146</v>
      </c>
      <c r="L231" s="34"/>
      <c r="M231" s="152" t="s">
        <v>1</v>
      </c>
      <c r="N231" s="153" t="s">
        <v>38</v>
      </c>
      <c r="O231" s="59"/>
      <c r="P231" s="154">
        <f>O231*H231</f>
        <v>0</v>
      </c>
      <c r="Q231" s="154">
        <v>0</v>
      </c>
      <c r="R231" s="154">
        <f>Q231*H231</f>
        <v>0</v>
      </c>
      <c r="S231" s="154">
        <v>0</v>
      </c>
      <c r="T231" s="155">
        <f>S231*H231</f>
        <v>0</v>
      </c>
      <c r="U231" s="33"/>
      <c r="V231" s="33"/>
      <c r="W231" s="33"/>
      <c r="X231" s="33"/>
      <c r="Y231" s="33"/>
      <c r="Z231" s="33"/>
      <c r="AA231" s="33"/>
      <c r="AB231" s="33"/>
      <c r="AC231" s="33"/>
      <c r="AD231" s="33"/>
      <c r="AE231" s="33"/>
      <c r="AR231" s="156" t="s">
        <v>147</v>
      </c>
      <c r="AT231" s="156" t="s">
        <v>142</v>
      </c>
      <c r="AU231" s="156" t="s">
        <v>83</v>
      </c>
      <c r="AY231" s="18" t="s">
        <v>140</v>
      </c>
      <c r="BE231" s="157">
        <f>IF(N231="základní",J231,0)</f>
        <v>0</v>
      </c>
      <c r="BF231" s="157">
        <f>IF(N231="snížená",J231,0)</f>
        <v>0</v>
      </c>
      <c r="BG231" s="157">
        <f>IF(N231="zákl. přenesená",J231,0)</f>
        <v>0</v>
      </c>
      <c r="BH231" s="157">
        <f>IF(N231="sníž. přenesená",J231,0)</f>
        <v>0</v>
      </c>
      <c r="BI231" s="157">
        <f>IF(N231="nulová",J231,0)</f>
        <v>0</v>
      </c>
      <c r="BJ231" s="18" t="s">
        <v>81</v>
      </c>
      <c r="BK231" s="157">
        <f>ROUND(I231*H231,2)</f>
        <v>0</v>
      </c>
      <c r="BL231" s="18" t="s">
        <v>147</v>
      </c>
      <c r="BM231" s="156" t="s">
        <v>1525</v>
      </c>
    </row>
    <row r="232" spans="1:65" s="2" customFormat="1" ht="39">
      <c r="A232" s="33"/>
      <c r="B232" s="34"/>
      <c r="C232" s="33"/>
      <c r="D232" s="158" t="s">
        <v>149</v>
      </c>
      <c r="E232" s="33"/>
      <c r="F232" s="159" t="s">
        <v>1526</v>
      </c>
      <c r="G232" s="33"/>
      <c r="H232" s="33"/>
      <c r="I232" s="160"/>
      <c r="J232" s="33"/>
      <c r="K232" s="33"/>
      <c r="L232" s="34"/>
      <c r="M232" s="161"/>
      <c r="N232" s="162"/>
      <c r="O232" s="59"/>
      <c r="P232" s="59"/>
      <c r="Q232" s="59"/>
      <c r="R232" s="59"/>
      <c r="S232" s="59"/>
      <c r="T232" s="60"/>
      <c r="U232" s="33"/>
      <c r="V232" s="33"/>
      <c r="W232" s="33"/>
      <c r="X232" s="33"/>
      <c r="Y232" s="33"/>
      <c r="Z232" s="33"/>
      <c r="AA232" s="33"/>
      <c r="AB232" s="33"/>
      <c r="AC232" s="33"/>
      <c r="AD232" s="33"/>
      <c r="AE232" s="33"/>
      <c r="AT232" s="18" t="s">
        <v>149</v>
      </c>
      <c r="AU232" s="18" t="s">
        <v>83</v>
      </c>
    </row>
    <row r="233" spans="1:65" s="2" customFormat="1" ht="11.25">
      <c r="A233" s="33"/>
      <c r="B233" s="34"/>
      <c r="C233" s="33"/>
      <c r="D233" s="163" t="s">
        <v>151</v>
      </c>
      <c r="E233" s="33"/>
      <c r="F233" s="164" t="s">
        <v>1527</v>
      </c>
      <c r="G233" s="33"/>
      <c r="H233" s="33"/>
      <c r="I233" s="160"/>
      <c r="J233" s="33"/>
      <c r="K233" s="33"/>
      <c r="L233" s="34"/>
      <c r="M233" s="161"/>
      <c r="N233" s="162"/>
      <c r="O233" s="59"/>
      <c r="P233" s="59"/>
      <c r="Q233" s="59"/>
      <c r="R233" s="59"/>
      <c r="S233" s="59"/>
      <c r="T233" s="60"/>
      <c r="U233" s="33"/>
      <c r="V233" s="33"/>
      <c r="W233" s="33"/>
      <c r="X233" s="33"/>
      <c r="Y233" s="33"/>
      <c r="Z233" s="33"/>
      <c r="AA233" s="33"/>
      <c r="AB233" s="33"/>
      <c r="AC233" s="33"/>
      <c r="AD233" s="33"/>
      <c r="AE233" s="33"/>
      <c r="AT233" s="18" t="s">
        <v>151</v>
      </c>
      <c r="AU233" s="18" t="s">
        <v>83</v>
      </c>
    </row>
    <row r="234" spans="1:65" s="13" customFormat="1" ht="11.25">
      <c r="B234" s="166"/>
      <c r="D234" s="158" t="s">
        <v>155</v>
      </c>
      <c r="E234" s="167" t="s">
        <v>1</v>
      </c>
      <c r="F234" s="168" t="s">
        <v>1528</v>
      </c>
      <c r="H234" s="169">
        <v>95</v>
      </c>
      <c r="I234" s="170"/>
      <c r="L234" s="166"/>
      <c r="M234" s="171"/>
      <c r="N234" s="172"/>
      <c r="O234" s="172"/>
      <c r="P234" s="172"/>
      <c r="Q234" s="172"/>
      <c r="R234" s="172"/>
      <c r="S234" s="172"/>
      <c r="T234" s="173"/>
      <c r="AT234" s="167" t="s">
        <v>155</v>
      </c>
      <c r="AU234" s="167" t="s">
        <v>83</v>
      </c>
      <c r="AV234" s="13" t="s">
        <v>83</v>
      </c>
      <c r="AW234" s="13" t="s">
        <v>30</v>
      </c>
      <c r="AX234" s="13" t="s">
        <v>81</v>
      </c>
      <c r="AY234" s="167" t="s">
        <v>140</v>
      </c>
    </row>
    <row r="235" spans="1:65" s="2" customFormat="1" ht="33" customHeight="1">
      <c r="A235" s="33"/>
      <c r="B235" s="144"/>
      <c r="C235" s="145" t="s">
        <v>459</v>
      </c>
      <c r="D235" s="145" t="s">
        <v>142</v>
      </c>
      <c r="E235" s="146" t="s">
        <v>1082</v>
      </c>
      <c r="F235" s="147" t="s">
        <v>1083</v>
      </c>
      <c r="G235" s="148" t="s">
        <v>393</v>
      </c>
      <c r="H235" s="149">
        <v>76</v>
      </c>
      <c r="I235" s="150"/>
      <c r="J235" s="151">
        <f>ROUND(I235*H235,2)</f>
        <v>0</v>
      </c>
      <c r="K235" s="147" t="s">
        <v>146</v>
      </c>
      <c r="L235" s="34"/>
      <c r="M235" s="152" t="s">
        <v>1</v>
      </c>
      <c r="N235" s="153" t="s">
        <v>38</v>
      </c>
      <c r="O235" s="59"/>
      <c r="P235" s="154">
        <f>O235*H235</f>
        <v>0</v>
      </c>
      <c r="Q235" s="154">
        <v>0</v>
      </c>
      <c r="R235" s="154">
        <f>Q235*H235</f>
        <v>0</v>
      </c>
      <c r="S235" s="154">
        <v>0</v>
      </c>
      <c r="T235" s="155">
        <f>S235*H235</f>
        <v>0</v>
      </c>
      <c r="U235" s="33"/>
      <c r="V235" s="33"/>
      <c r="W235" s="33"/>
      <c r="X235" s="33"/>
      <c r="Y235" s="33"/>
      <c r="Z235" s="33"/>
      <c r="AA235" s="33"/>
      <c r="AB235" s="33"/>
      <c r="AC235" s="33"/>
      <c r="AD235" s="33"/>
      <c r="AE235" s="33"/>
      <c r="AR235" s="156" t="s">
        <v>147</v>
      </c>
      <c r="AT235" s="156" t="s">
        <v>142</v>
      </c>
      <c r="AU235" s="156" t="s">
        <v>83</v>
      </c>
      <c r="AY235" s="18" t="s">
        <v>140</v>
      </c>
      <c r="BE235" s="157">
        <f>IF(N235="základní",J235,0)</f>
        <v>0</v>
      </c>
      <c r="BF235" s="157">
        <f>IF(N235="snížená",J235,0)</f>
        <v>0</v>
      </c>
      <c r="BG235" s="157">
        <f>IF(N235="zákl. přenesená",J235,0)</f>
        <v>0</v>
      </c>
      <c r="BH235" s="157">
        <f>IF(N235="sníž. přenesená",J235,0)</f>
        <v>0</v>
      </c>
      <c r="BI235" s="157">
        <f>IF(N235="nulová",J235,0)</f>
        <v>0</v>
      </c>
      <c r="BJ235" s="18" t="s">
        <v>81</v>
      </c>
      <c r="BK235" s="157">
        <f>ROUND(I235*H235,2)</f>
        <v>0</v>
      </c>
      <c r="BL235" s="18" t="s">
        <v>147</v>
      </c>
      <c r="BM235" s="156" t="s">
        <v>1529</v>
      </c>
    </row>
    <row r="236" spans="1:65" s="2" customFormat="1" ht="39">
      <c r="A236" s="33"/>
      <c r="B236" s="34"/>
      <c r="C236" s="33"/>
      <c r="D236" s="158" t="s">
        <v>149</v>
      </c>
      <c r="E236" s="33"/>
      <c r="F236" s="159" t="s">
        <v>1085</v>
      </c>
      <c r="G236" s="33"/>
      <c r="H236" s="33"/>
      <c r="I236" s="160"/>
      <c r="J236" s="33"/>
      <c r="K236" s="33"/>
      <c r="L236" s="34"/>
      <c r="M236" s="161"/>
      <c r="N236" s="162"/>
      <c r="O236" s="59"/>
      <c r="P236" s="59"/>
      <c r="Q236" s="59"/>
      <c r="R236" s="59"/>
      <c r="S236" s="59"/>
      <c r="T236" s="60"/>
      <c r="U236" s="33"/>
      <c r="V236" s="33"/>
      <c r="W236" s="33"/>
      <c r="X236" s="33"/>
      <c r="Y236" s="33"/>
      <c r="Z236" s="33"/>
      <c r="AA236" s="33"/>
      <c r="AB236" s="33"/>
      <c r="AC236" s="33"/>
      <c r="AD236" s="33"/>
      <c r="AE236" s="33"/>
      <c r="AT236" s="18" t="s">
        <v>149</v>
      </c>
      <c r="AU236" s="18" t="s">
        <v>83</v>
      </c>
    </row>
    <row r="237" spans="1:65" s="2" customFormat="1" ht="11.25">
      <c r="A237" s="33"/>
      <c r="B237" s="34"/>
      <c r="C237" s="33"/>
      <c r="D237" s="163" t="s">
        <v>151</v>
      </c>
      <c r="E237" s="33"/>
      <c r="F237" s="164" t="s">
        <v>1086</v>
      </c>
      <c r="G237" s="33"/>
      <c r="H237" s="33"/>
      <c r="I237" s="160"/>
      <c r="J237" s="33"/>
      <c r="K237" s="33"/>
      <c r="L237" s="34"/>
      <c r="M237" s="161"/>
      <c r="N237" s="162"/>
      <c r="O237" s="59"/>
      <c r="P237" s="59"/>
      <c r="Q237" s="59"/>
      <c r="R237" s="59"/>
      <c r="S237" s="59"/>
      <c r="T237" s="60"/>
      <c r="U237" s="33"/>
      <c r="V237" s="33"/>
      <c r="W237" s="33"/>
      <c r="X237" s="33"/>
      <c r="Y237" s="33"/>
      <c r="Z237" s="33"/>
      <c r="AA237" s="33"/>
      <c r="AB237" s="33"/>
      <c r="AC237" s="33"/>
      <c r="AD237" s="33"/>
      <c r="AE237" s="33"/>
      <c r="AT237" s="18" t="s">
        <v>151</v>
      </c>
      <c r="AU237" s="18" t="s">
        <v>83</v>
      </c>
    </row>
    <row r="238" spans="1:65" s="13" customFormat="1" ht="11.25">
      <c r="B238" s="166"/>
      <c r="D238" s="158" t="s">
        <v>155</v>
      </c>
      <c r="E238" s="167" t="s">
        <v>1</v>
      </c>
      <c r="F238" s="168" t="s">
        <v>1522</v>
      </c>
      <c r="H238" s="169">
        <v>76</v>
      </c>
      <c r="I238" s="170"/>
      <c r="L238" s="166"/>
      <c r="M238" s="171"/>
      <c r="N238" s="172"/>
      <c r="O238" s="172"/>
      <c r="P238" s="172"/>
      <c r="Q238" s="172"/>
      <c r="R238" s="172"/>
      <c r="S238" s="172"/>
      <c r="T238" s="173"/>
      <c r="AT238" s="167" t="s">
        <v>155</v>
      </c>
      <c r="AU238" s="167" t="s">
        <v>83</v>
      </c>
      <c r="AV238" s="13" t="s">
        <v>83</v>
      </c>
      <c r="AW238" s="13" t="s">
        <v>30</v>
      </c>
      <c r="AX238" s="13" t="s">
        <v>81</v>
      </c>
      <c r="AY238" s="167" t="s">
        <v>140</v>
      </c>
    </row>
    <row r="239" spans="1:65" s="2" customFormat="1" ht="33" customHeight="1">
      <c r="A239" s="33"/>
      <c r="B239" s="144"/>
      <c r="C239" s="145" t="s">
        <v>450</v>
      </c>
      <c r="D239" s="145" t="s">
        <v>142</v>
      </c>
      <c r="E239" s="146" t="s">
        <v>1087</v>
      </c>
      <c r="F239" s="147" t="s">
        <v>1088</v>
      </c>
      <c r="G239" s="148" t="s">
        <v>393</v>
      </c>
      <c r="H239" s="149">
        <v>38</v>
      </c>
      <c r="I239" s="150"/>
      <c r="J239" s="151">
        <f>ROUND(I239*H239,2)</f>
        <v>0</v>
      </c>
      <c r="K239" s="147" t="s">
        <v>146</v>
      </c>
      <c r="L239" s="34"/>
      <c r="M239" s="152" t="s">
        <v>1</v>
      </c>
      <c r="N239" s="153" t="s">
        <v>38</v>
      </c>
      <c r="O239" s="59"/>
      <c r="P239" s="154">
        <f>O239*H239</f>
        <v>0</v>
      </c>
      <c r="Q239" s="154">
        <v>0</v>
      </c>
      <c r="R239" s="154">
        <f>Q239*H239</f>
        <v>0</v>
      </c>
      <c r="S239" s="154">
        <v>0</v>
      </c>
      <c r="T239" s="155">
        <f>S239*H239</f>
        <v>0</v>
      </c>
      <c r="U239" s="33"/>
      <c r="V239" s="33"/>
      <c r="W239" s="33"/>
      <c r="X239" s="33"/>
      <c r="Y239" s="33"/>
      <c r="Z239" s="33"/>
      <c r="AA239" s="33"/>
      <c r="AB239" s="33"/>
      <c r="AC239" s="33"/>
      <c r="AD239" s="33"/>
      <c r="AE239" s="33"/>
      <c r="AR239" s="156" t="s">
        <v>147</v>
      </c>
      <c r="AT239" s="156" t="s">
        <v>142</v>
      </c>
      <c r="AU239" s="156" t="s">
        <v>83</v>
      </c>
      <c r="AY239" s="18" t="s">
        <v>140</v>
      </c>
      <c r="BE239" s="157">
        <f>IF(N239="základní",J239,0)</f>
        <v>0</v>
      </c>
      <c r="BF239" s="157">
        <f>IF(N239="snížená",J239,0)</f>
        <v>0</v>
      </c>
      <c r="BG239" s="157">
        <f>IF(N239="zákl. přenesená",J239,0)</f>
        <v>0</v>
      </c>
      <c r="BH239" s="157">
        <f>IF(N239="sníž. přenesená",J239,0)</f>
        <v>0</v>
      </c>
      <c r="BI239" s="157">
        <f>IF(N239="nulová",J239,0)</f>
        <v>0</v>
      </c>
      <c r="BJ239" s="18" t="s">
        <v>81</v>
      </c>
      <c r="BK239" s="157">
        <f>ROUND(I239*H239,2)</f>
        <v>0</v>
      </c>
      <c r="BL239" s="18" t="s">
        <v>147</v>
      </c>
      <c r="BM239" s="156" t="s">
        <v>1530</v>
      </c>
    </row>
    <row r="240" spans="1:65" s="2" customFormat="1" ht="39">
      <c r="A240" s="33"/>
      <c r="B240" s="34"/>
      <c r="C240" s="33"/>
      <c r="D240" s="158" t="s">
        <v>149</v>
      </c>
      <c r="E240" s="33"/>
      <c r="F240" s="159" t="s">
        <v>1090</v>
      </c>
      <c r="G240" s="33"/>
      <c r="H240" s="33"/>
      <c r="I240" s="160"/>
      <c r="J240" s="33"/>
      <c r="K240" s="33"/>
      <c r="L240" s="34"/>
      <c r="M240" s="161"/>
      <c r="N240" s="162"/>
      <c r="O240" s="59"/>
      <c r="P240" s="59"/>
      <c r="Q240" s="59"/>
      <c r="R240" s="59"/>
      <c r="S240" s="59"/>
      <c r="T240" s="60"/>
      <c r="U240" s="33"/>
      <c r="V240" s="33"/>
      <c r="W240" s="33"/>
      <c r="X240" s="33"/>
      <c r="Y240" s="33"/>
      <c r="Z240" s="33"/>
      <c r="AA240" s="33"/>
      <c r="AB240" s="33"/>
      <c r="AC240" s="33"/>
      <c r="AD240" s="33"/>
      <c r="AE240" s="33"/>
      <c r="AT240" s="18" t="s">
        <v>149</v>
      </c>
      <c r="AU240" s="18" t="s">
        <v>83</v>
      </c>
    </row>
    <row r="241" spans="1:65" s="2" customFormat="1" ht="11.25">
      <c r="A241" s="33"/>
      <c r="B241" s="34"/>
      <c r="C241" s="33"/>
      <c r="D241" s="163" t="s">
        <v>151</v>
      </c>
      <c r="E241" s="33"/>
      <c r="F241" s="164" t="s">
        <v>1091</v>
      </c>
      <c r="G241" s="33"/>
      <c r="H241" s="33"/>
      <c r="I241" s="160"/>
      <c r="J241" s="33"/>
      <c r="K241" s="33"/>
      <c r="L241" s="34"/>
      <c r="M241" s="161"/>
      <c r="N241" s="162"/>
      <c r="O241" s="59"/>
      <c r="P241" s="59"/>
      <c r="Q241" s="59"/>
      <c r="R241" s="59"/>
      <c r="S241" s="59"/>
      <c r="T241" s="60"/>
      <c r="U241" s="33"/>
      <c r="V241" s="33"/>
      <c r="W241" s="33"/>
      <c r="X241" s="33"/>
      <c r="Y241" s="33"/>
      <c r="Z241" s="33"/>
      <c r="AA241" s="33"/>
      <c r="AB241" s="33"/>
      <c r="AC241" s="33"/>
      <c r="AD241" s="33"/>
      <c r="AE241" s="33"/>
      <c r="AT241" s="18" t="s">
        <v>151</v>
      </c>
      <c r="AU241" s="18" t="s">
        <v>83</v>
      </c>
    </row>
    <row r="242" spans="1:65" s="13" customFormat="1" ht="11.25">
      <c r="B242" s="166"/>
      <c r="D242" s="158" t="s">
        <v>155</v>
      </c>
      <c r="E242" s="167" t="s">
        <v>1</v>
      </c>
      <c r="F242" s="168" t="s">
        <v>1097</v>
      </c>
      <c r="H242" s="169">
        <v>38</v>
      </c>
      <c r="I242" s="170"/>
      <c r="L242" s="166"/>
      <c r="M242" s="171"/>
      <c r="N242" s="172"/>
      <c r="O242" s="172"/>
      <c r="P242" s="172"/>
      <c r="Q242" s="172"/>
      <c r="R242" s="172"/>
      <c r="S242" s="172"/>
      <c r="T242" s="173"/>
      <c r="AT242" s="167" t="s">
        <v>155</v>
      </c>
      <c r="AU242" s="167" t="s">
        <v>83</v>
      </c>
      <c r="AV242" s="13" t="s">
        <v>83</v>
      </c>
      <c r="AW242" s="13" t="s">
        <v>30</v>
      </c>
      <c r="AX242" s="13" t="s">
        <v>81</v>
      </c>
      <c r="AY242" s="167" t="s">
        <v>140</v>
      </c>
    </row>
    <row r="243" spans="1:65" s="2" customFormat="1" ht="33" customHeight="1">
      <c r="A243" s="33"/>
      <c r="B243" s="144"/>
      <c r="C243" s="145" t="s">
        <v>494</v>
      </c>
      <c r="D243" s="145" t="s">
        <v>142</v>
      </c>
      <c r="E243" s="146" t="s">
        <v>1092</v>
      </c>
      <c r="F243" s="147" t="s">
        <v>1093</v>
      </c>
      <c r="G243" s="148" t="s">
        <v>393</v>
      </c>
      <c r="H243" s="149">
        <v>95</v>
      </c>
      <c r="I243" s="150"/>
      <c r="J243" s="151">
        <f>ROUND(I243*H243,2)</f>
        <v>0</v>
      </c>
      <c r="K243" s="147" t="s">
        <v>146</v>
      </c>
      <c r="L243" s="34"/>
      <c r="M243" s="152" t="s">
        <v>1</v>
      </c>
      <c r="N243" s="153" t="s">
        <v>38</v>
      </c>
      <c r="O243" s="59"/>
      <c r="P243" s="154">
        <f>O243*H243</f>
        <v>0</v>
      </c>
      <c r="Q243" s="154">
        <v>0</v>
      </c>
      <c r="R243" s="154">
        <f>Q243*H243</f>
        <v>0</v>
      </c>
      <c r="S243" s="154">
        <v>0</v>
      </c>
      <c r="T243" s="155">
        <f>S243*H243</f>
        <v>0</v>
      </c>
      <c r="U243" s="33"/>
      <c r="V243" s="33"/>
      <c r="W243" s="33"/>
      <c r="X243" s="33"/>
      <c r="Y243" s="33"/>
      <c r="Z243" s="33"/>
      <c r="AA243" s="33"/>
      <c r="AB243" s="33"/>
      <c r="AC243" s="33"/>
      <c r="AD243" s="33"/>
      <c r="AE243" s="33"/>
      <c r="AR243" s="156" t="s">
        <v>147</v>
      </c>
      <c r="AT243" s="156" t="s">
        <v>142</v>
      </c>
      <c r="AU243" s="156" t="s">
        <v>83</v>
      </c>
      <c r="AY243" s="18" t="s">
        <v>140</v>
      </c>
      <c r="BE243" s="157">
        <f>IF(N243="základní",J243,0)</f>
        <v>0</v>
      </c>
      <c r="BF243" s="157">
        <f>IF(N243="snížená",J243,0)</f>
        <v>0</v>
      </c>
      <c r="BG243" s="157">
        <f>IF(N243="zákl. přenesená",J243,0)</f>
        <v>0</v>
      </c>
      <c r="BH243" s="157">
        <f>IF(N243="sníž. přenesená",J243,0)</f>
        <v>0</v>
      </c>
      <c r="BI243" s="157">
        <f>IF(N243="nulová",J243,0)</f>
        <v>0</v>
      </c>
      <c r="BJ243" s="18" t="s">
        <v>81</v>
      </c>
      <c r="BK243" s="157">
        <f>ROUND(I243*H243,2)</f>
        <v>0</v>
      </c>
      <c r="BL243" s="18" t="s">
        <v>147</v>
      </c>
      <c r="BM243" s="156" t="s">
        <v>1531</v>
      </c>
    </row>
    <row r="244" spans="1:65" s="2" customFormat="1" ht="39">
      <c r="A244" s="33"/>
      <c r="B244" s="34"/>
      <c r="C244" s="33"/>
      <c r="D244" s="158" t="s">
        <v>149</v>
      </c>
      <c r="E244" s="33"/>
      <c r="F244" s="159" t="s">
        <v>1095</v>
      </c>
      <c r="G244" s="33"/>
      <c r="H244" s="33"/>
      <c r="I244" s="160"/>
      <c r="J244" s="33"/>
      <c r="K244" s="33"/>
      <c r="L244" s="34"/>
      <c r="M244" s="161"/>
      <c r="N244" s="162"/>
      <c r="O244" s="59"/>
      <c r="P244" s="59"/>
      <c r="Q244" s="59"/>
      <c r="R244" s="59"/>
      <c r="S244" s="59"/>
      <c r="T244" s="60"/>
      <c r="U244" s="33"/>
      <c r="V244" s="33"/>
      <c r="W244" s="33"/>
      <c r="X244" s="33"/>
      <c r="Y244" s="33"/>
      <c r="Z244" s="33"/>
      <c r="AA244" s="33"/>
      <c r="AB244" s="33"/>
      <c r="AC244" s="33"/>
      <c r="AD244" s="33"/>
      <c r="AE244" s="33"/>
      <c r="AT244" s="18" t="s">
        <v>149</v>
      </c>
      <c r="AU244" s="18" t="s">
        <v>83</v>
      </c>
    </row>
    <row r="245" spans="1:65" s="2" customFormat="1" ht="11.25">
      <c r="A245" s="33"/>
      <c r="B245" s="34"/>
      <c r="C245" s="33"/>
      <c r="D245" s="163" t="s">
        <v>151</v>
      </c>
      <c r="E245" s="33"/>
      <c r="F245" s="164" t="s">
        <v>1096</v>
      </c>
      <c r="G245" s="33"/>
      <c r="H245" s="33"/>
      <c r="I245" s="160"/>
      <c r="J245" s="33"/>
      <c r="K245" s="33"/>
      <c r="L245" s="34"/>
      <c r="M245" s="161"/>
      <c r="N245" s="162"/>
      <c r="O245" s="59"/>
      <c r="P245" s="59"/>
      <c r="Q245" s="59"/>
      <c r="R245" s="59"/>
      <c r="S245" s="59"/>
      <c r="T245" s="60"/>
      <c r="U245" s="33"/>
      <c r="V245" s="33"/>
      <c r="W245" s="33"/>
      <c r="X245" s="33"/>
      <c r="Y245" s="33"/>
      <c r="Z245" s="33"/>
      <c r="AA245" s="33"/>
      <c r="AB245" s="33"/>
      <c r="AC245" s="33"/>
      <c r="AD245" s="33"/>
      <c r="AE245" s="33"/>
      <c r="AT245" s="18" t="s">
        <v>151</v>
      </c>
      <c r="AU245" s="18" t="s">
        <v>83</v>
      </c>
    </row>
    <row r="246" spans="1:65" s="13" customFormat="1" ht="11.25">
      <c r="B246" s="166"/>
      <c r="D246" s="158" t="s">
        <v>155</v>
      </c>
      <c r="E246" s="167" t="s">
        <v>1</v>
      </c>
      <c r="F246" s="168" t="s">
        <v>1528</v>
      </c>
      <c r="H246" s="169">
        <v>95</v>
      </c>
      <c r="I246" s="170"/>
      <c r="L246" s="166"/>
      <c r="M246" s="171"/>
      <c r="N246" s="172"/>
      <c r="O246" s="172"/>
      <c r="P246" s="172"/>
      <c r="Q246" s="172"/>
      <c r="R246" s="172"/>
      <c r="S246" s="172"/>
      <c r="T246" s="173"/>
      <c r="AT246" s="167" t="s">
        <v>155</v>
      </c>
      <c r="AU246" s="167" t="s">
        <v>83</v>
      </c>
      <c r="AV246" s="13" t="s">
        <v>83</v>
      </c>
      <c r="AW246" s="13" t="s">
        <v>30</v>
      </c>
      <c r="AX246" s="13" t="s">
        <v>81</v>
      </c>
      <c r="AY246" s="167" t="s">
        <v>140</v>
      </c>
    </row>
    <row r="247" spans="1:65" s="2" customFormat="1" ht="33" customHeight="1">
      <c r="A247" s="33"/>
      <c r="B247" s="144"/>
      <c r="C247" s="145" t="s">
        <v>502</v>
      </c>
      <c r="D247" s="145" t="s">
        <v>142</v>
      </c>
      <c r="E247" s="146" t="s">
        <v>1098</v>
      </c>
      <c r="F247" s="147" t="s">
        <v>1099</v>
      </c>
      <c r="G247" s="148" t="s">
        <v>393</v>
      </c>
      <c r="H247" s="149">
        <v>76</v>
      </c>
      <c r="I247" s="150"/>
      <c r="J247" s="151">
        <f>ROUND(I247*H247,2)</f>
        <v>0</v>
      </c>
      <c r="K247" s="147" t="s">
        <v>146</v>
      </c>
      <c r="L247" s="34"/>
      <c r="M247" s="152" t="s">
        <v>1</v>
      </c>
      <c r="N247" s="153" t="s">
        <v>38</v>
      </c>
      <c r="O247" s="59"/>
      <c r="P247" s="154">
        <f>O247*H247</f>
        <v>0</v>
      </c>
      <c r="Q247" s="154">
        <v>0</v>
      </c>
      <c r="R247" s="154">
        <f>Q247*H247</f>
        <v>0</v>
      </c>
      <c r="S247" s="154">
        <v>0</v>
      </c>
      <c r="T247" s="155">
        <f>S247*H247</f>
        <v>0</v>
      </c>
      <c r="U247" s="33"/>
      <c r="V247" s="33"/>
      <c r="W247" s="33"/>
      <c r="X247" s="33"/>
      <c r="Y247" s="33"/>
      <c r="Z247" s="33"/>
      <c r="AA247" s="33"/>
      <c r="AB247" s="33"/>
      <c r="AC247" s="33"/>
      <c r="AD247" s="33"/>
      <c r="AE247" s="33"/>
      <c r="AR247" s="156" t="s">
        <v>147</v>
      </c>
      <c r="AT247" s="156" t="s">
        <v>142</v>
      </c>
      <c r="AU247" s="156" t="s">
        <v>83</v>
      </c>
      <c r="AY247" s="18" t="s">
        <v>140</v>
      </c>
      <c r="BE247" s="157">
        <f>IF(N247="základní",J247,0)</f>
        <v>0</v>
      </c>
      <c r="BF247" s="157">
        <f>IF(N247="snížená",J247,0)</f>
        <v>0</v>
      </c>
      <c r="BG247" s="157">
        <f>IF(N247="zákl. přenesená",J247,0)</f>
        <v>0</v>
      </c>
      <c r="BH247" s="157">
        <f>IF(N247="sníž. přenesená",J247,0)</f>
        <v>0</v>
      </c>
      <c r="BI247" s="157">
        <f>IF(N247="nulová",J247,0)</f>
        <v>0</v>
      </c>
      <c r="BJ247" s="18" t="s">
        <v>81</v>
      </c>
      <c r="BK247" s="157">
        <f>ROUND(I247*H247,2)</f>
        <v>0</v>
      </c>
      <c r="BL247" s="18" t="s">
        <v>147</v>
      </c>
      <c r="BM247" s="156" t="s">
        <v>1532</v>
      </c>
    </row>
    <row r="248" spans="1:65" s="2" customFormat="1" ht="39">
      <c r="A248" s="33"/>
      <c r="B248" s="34"/>
      <c r="C248" s="33"/>
      <c r="D248" s="158" t="s">
        <v>149</v>
      </c>
      <c r="E248" s="33"/>
      <c r="F248" s="159" t="s">
        <v>1101</v>
      </c>
      <c r="G248" s="33"/>
      <c r="H248" s="33"/>
      <c r="I248" s="160"/>
      <c r="J248" s="33"/>
      <c r="K248" s="33"/>
      <c r="L248" s="34"/>
      <c r="M248" s="161"/>
      <c r="N248" s="162"/>
      <c r="O248" s="59"/>
      <c r="P248" s="59"/>
      <c r="Q248" s="59"/>
      <c r="R248" s="59"/>
      <c r="S248" s="59"/>
      <c r="T248" s="60"/>
      <c r="U248" s="33"/>
      <c r="V248" s="33"/>
      <c r="W248" s="33"/>
      <c r="X248" s="33"/>
      <c r="Y248" s="33"/>
      <c r="Z248" s="33"/>
      <c r="AA248" s="33"/>
      <c r="AB248" s="33"/>
      <c r="AC248" s="33"/>
      <c r="AD248" s="33"/>
      <c r="AE248" s="33"/>
      <c r="AT248" s="18" t="s">
        <v>149</v>
      </c>
      <c r="AU248" s="18" t="s">
        <v>83</v>
      </c>
    </row>
    <row r="249" spans="1:65" s="2" customFormat="1" ht="11.25">
      <c r="A249" s="33"/>
      <c r="B249" s="34"/>
      <c r="C249" s="33"/>
      <c r="D249" s="163" t="s">
        <v>151</v>
      </c>
      <c r="E249" s="33"/>
      <c r="F249" s="164" t="s">
        <v>1102</v>
      </c>
      <c r="G249" s="33"/>
      <c r="H249" s="33"/>
      <c r="I249" s="160"/>
      <c r="J249" s="33"/>
      <c r="K249" s="33"/>
      <c r="L249" s="34"/>
      <c r="M249" s="161"/>
      <c r="N249" s="162"/>
      <c r="O249" s="59"/>
      <c r="P249" s="59"/>
      <c r="Q249" s="59"/>
      <c r="R249" s="59"/>
      <c r="S249" s="59"/>
      <c r="T249" s="60"/>
      <c r="U249" s="33"/>
      <c r="V249" s="33"/>
      <c r="W249" s="33"/>
      <c r="X249" s="33"/>
      <c r="Y249" s="33"/>
      <c r="Z249" s="33"/>
      <c r="AA249" s="33"/>
      <c r="AB249" s="33"/>
      <c r="AC249" s="33"/>
      <c r="AD249" s="33"/>
      <c r="AE249" s="33"/>
      <c r="AT249" s="18" t="s">
        <v>151</v>
      </c>
      <c r="AU249" s="18" t="s">
        <v>83</v>
      </c>
    </row>
    <row r="250" spans="1:65" s="13" customFormat="1" ht="11.25">
      <c r="B250" s="166"/>
      <c r="D250" s="158" t="s">
        <v>155</v>
      </c>
      <c r="E250" s="167" t="s">
        <v>1</v>
      </c>
      <c r="F250" s="168" t="s">
        <v>1522</v>
      </c>
      <c r="H250" s="169">
        <v>76</v>
      </c>
      <c r="I250" s="170"/>
      <c r="L250" s="166"/>
      <c r="M250" s="171"/>
      <c r="N250" s="172"/>
      <c r="O250" s="172"/>
      <c r="P250" s="172"/>
      <c r="Q250" s="172"/>
      <c r="R250" s="172"/>
      <c r="S250" s="172"/>
      <c r="T250" s="173"/>
      <c r="AT250" s="167" t="s">
        <v>155</v>
      </c>
      <c r="AU250" s="167" t="s">
        <v>83</v>
      </c>
      <c r="AV250" s="13" t="s">
        <v>83</v>
      </c>
      <c r="AW250" s="13" t="s">
        <v>30</v>
      </c>
      <c r="AX250" s="13" t="s">
        <v>81</v>
      </c>
      <c r="AY250" s="167" t="s">
        <v>140</v>
      </c>
    </row>
    <row r="251" spans="1:65" s="2" customFormat="1" ht="33" customHeight="1">
      <c r="A251" s="33"/>
      <c r="B251" s="144"/>
      <c r="C251" s="145" t="s">
        <v>532</v>
      </c>
      <c r="D251" s="145" t="s">
        <v>142</v>
      </c>
      <c r="E251" s="146" t="s">
        <v>1533</v>
      </c>
      <c r="F251" s="147" t="s">
        <v>1534</v>
      </c>
      <c r="G251" s="148" t="s">
        <v>393</v>
      </c>
      <c r="H251" s="149">
        <v>95</v>
      </c>
      <c r="I251" s="150"/>
      <c r="J251" s="151">
        <f>ROUND(I251*H251,2)</f>
        <v>0</v>
      </c>
      <c r="K251" s="147" t="s">
        <v>146</v>
      </c>
      <c r="L251" s="34"/>
      <c r="M251" s="152" t="s">
        <v>1</v>
      </c>
      <c r="N251" s="153" t="s">
        <v>38</v>
      </c>
      <c r="O251" s="59"/>
      <c r="P251" s="154">
        <f>O251*H251</f>
        <v>0</v>
      </c>
      <c r="Q251" s="154">
        <v>0</v>
      </c>
      <c r="R251" s="154">
        <f>Q251*H251</f>
        <v>0</v>
      </c>
      <c r="S251" s="154">
        <v>0</v>
      </c>
      <c r="T251" s="155">
        <f>S251*H251</f>
        <v>0</v>
      </c>
      <c r="U251" s="33"/>
      <c r="V251" s="33"/>
      <c r="W251" s="33"/>
      <c r="X251" s="33"/>
      <c r="Y251" s="33"/>
      <c r="Z251" s="33"/>
      <c r="AA251" s="33"/>
      <c r="AB251" s="33"/>
      <c r="AC251" s="33"/>
      <c r="AD251" s="33"/>
      <c r="AE251" s="33"/>
      <c r="AR251" s="156" t="s">
        <v>147</v>
      </c>
      <c r="AT251" s="156" t="s">
        <v>142</v>
      </c>
      <c r="AU251" s="156" t="s">
        <v>83</v>
      </c>
      <c r="AY251" s="18" t="s">
        <v>140</v>
      </c>
      <c r="BE251" s="157">
        <f>IF(N251="základní",J251,0)</f>
        <v>0</v>
      </c>
      <c r="BF251" s="157">
        <f>IF(N251="snížená",J251,0)</f>
        <v>0</v>
      </c>
      <c r="BG251" s="157">
        <f>IF(N251="zákl. přenesená",J251,0)</f>
        <v>0</v>
      </c>
      <c r="BH251" s="157">
        <f>IF(N251="sníž. přenesená",J251,0)</f>
        <v>0</v>
      </c>
      <c r="BI251" s="157">
        <f>IF(N251="nulová",J251,0)</f>
        <v>0</v>
      </c>
      <c r="BJ251" s="18" t="s">
        <v>81</v>
      </c>
      <c r="BK251" s="157">
        <f>ROUND(I251*H251,2)</f>
        <v>0</v>
      </c>
      <c r="BL251" s="18" t="s">
        <v>147</v>
      </c>
      <c r="BM251" s="156" t="s">
        <v>1535</v>
      </c>
    </row>
    <row r="252" spans="1:65" s="2" customFormat="1" ht="39">
      <c r="A252" s="33"/>
      <c r="B252" s="34"/>
      <c r="C252" s="33"/>
      <c r="D252" s="158" t="s">
        <v>149</v>
      </c>
      <c r="E252" s="33"/>
      <c r="F252" s="159" t="s">
        <v>1536</v>
      </c>
      <c r="G252" s="33"/>
      <c r="H252" s="33"/>
      <c r="I252" s="160"/>
      <c r="J252" s="33"/>
      <c r="K252" s="33"/>
      <c r="L252" s="34"/>
      <c r="M252" s="161"/>
      <c r="N252" s="162"/>
      <c r="O252" s="59"/>
      <c r="P252" s="59"/>
      <c r="Q252" s="59"/>
      <c r="R252" s="59"/>
      <c r="S252" s="59"/>
      <c r="T252" s="60"/>
      <c r="U252" s="33"/>
      <c r="V252" s="33"/>
      <c r="W252" s="33"/>
      <c r="X252" s="33"/>
      <c r="Y252" s="33"/>
      <c r="Z252" s="33"/>
      <c r="AA252" s="33"/>
      <c r="AB252" s="33"/>
      <c r="AC252" s="33"/>
      <c r="AD252" s="33"/>
      <c r="AE252" s="33"/>
      <c r="AT252" s="18" t="s">
        <v>149</v>
      </c>
      <c r="AU252" s="18" t="s">
        <v>83</v>
      </c>
    </row>
    <row r="253" spans="1:65" s="2" customFormat="1" ht="11.25">
      <c r="A253" s="33"/>
      <c r="B253" s="34"/>
      <c r="C253" s="33"/>
      <c r="D253" s="163" t="s">
        <v>151</v>
      </c>
      <c r="E253" s="33"/>
      <c r="F253" s="164" t="s">
        <v>1537</v>
      </c>
      <c r="G253" s="33"/>
      <c r="H253" s="33"/>
      <c r="I253" s="160"/>
      <c r="J253" s="33"/>
      <c r="K253" s="33"/>
      <c r="L253" s="34"/>
      <c r="M253" s="161"/>
      <c r="N253" s="162"/>
      <c r="O253" s="59"/>
      <c r="P253" s="59"/>
      <c r="Q253" s="59"/>
      <c r="R253" s="59"/>
      <c r="S253" s="59"/>
      <c r="T253" s="60"/>
      <c r="U253" s="33"/>
      <c r="V253" s="33"/>
      <c r="W253" s="33"/>
      <c r="X253" s="33"/>
      <c r="Y253" s="33"/>
      <c r="Z253" s="33"/>
      <c r="AA253" s="33"/>
      <c r="AB253" s="33"/>
      <c r="AC253" s="33"/>
      <c r="AD253" s="33"/>
      <c r="AE253" s="33"/>
      <c r="AT253" s="18" t="s">
        <v>151</v>
      </c>
      <c r="AU253" s="18" t="s">
        <v>83</v>
      </c>
    </row>
    <row r="254" spans="1:65" s="13" customFormat="1" ht="11.25">
      <c r="B254" s="166"/>
      <c r="D254" s="158" t="s">
        <v>155</v>
      </c>
      <c r="E254" s="167" t="s">
        <v>1</v>
      </c>
      <c r="F254" s="168" t="s">
        <v>1528</v>
      </c>
      <c r="H254" s="169">
        <v>95</v>
      </c>
      <c r="I254" s="170"/>
      <c r="L254" s="166"/>
      <c r="M254" s="171"/>
      <c r="N254" s="172"/>
      <c r="O254" s="172"/>
      <c r="P254" s="172"/>
      <c r="Q254" s="172"/>
      <c r="R254" s="172"/>
      <c r="S254" s="172"/>
      <c r="T254" s="173"/>
      <c r="AT254" s="167" t="s">
        <v>155</v>
      </c>
      <c r="AU254" s="167" t="s">
        <v>83</v>
      </c>
      <c r="AV254" s="13" t="s">
        <v>83</v>
      </c>
      <c r="AW254" s="13" t="s">
        <v>30</v>
      </c>
      <c r="AX254" s="13" t="s">
        <v>81</v>
      </c>
      <c r="AY254" s="167" t="s">
        <v>140</v>
      </c>
    </row>
    <row r="255" spans="1:65" s="2" customFormat="1" ht="33" customHeight="1">
      <c r="A255" s="33"/>
      <c r="B255" s="144"/>
      <c r="C255" s="145" t="s">
        <v>165</v>
      </c>
      <c r="D255" s="145" t="s">
        <v>142</v>
      </c>
      <c r="E255" s="146" t="s">
        <v>1103</v>
      </c>
      <c r="F255" s="147" t="s">
        <v>1104</v>
      </c>
      <c r="G255" s="148" t="s">
        <v>393</v>
      </c>
      <c r="H255" s="149">
        <v>76</v>
      </c>
      <c r="I255" s="150"/>
      <c r="J255" s="151">
        <f>ROUND(I255*H255,2)</f>
        <v>0</v>
      </c>
      <c r="K255" s="147" t="s">
        <v>146</v>
      </c>
      <c r="L255" s="34"/>
      <c r="M255" s="152" t="s">
        <v>1</v>
      </c>
      <c r="N255" s="153" t="s">
        <v>38</v>
      </c>
      <c r="O255" s="59"/>
      <c r="P255" s="154">
        <f>O255*H255</f>
        <v>0</v>
      </c>
      <c r="Q255" s="154">
        <v>0</v>
      </c>
      <c r="R255" s="154">
        <f>Q255*H255</f>
        <v>0</v>
      </c>
      <c r="S255" s="154">
        <v>0</v>
      </c>
      <c r="T255" s="155">
        <f>S255*H255</f>
        <v>0</v>
      </c>
      <c r="U255" s="33"/>
      <c r="V255" s="33"/>
      <c r="W255" s="33"/>
      <c r="X255" s="33"/>
      <c r="Y255" s="33"/>
      <c r="Z255" s="33"/>
      <c r="AA255" s="33"/>
      <c r="AB255" s="33"/>
      <c r="AC255" s="33"/>
      <c r="AD255" s="33"/>
      <c r="AE255" s="33"/>
      <c r="AR255" s="156" t="s">
        <v>147</v>
      </c>
      <c r="AT255" s="156" t="s">
        <v>142</v>
      </c>
      <c r="AU255" s="156" t="s">
        <v>83</v>
      </c>
      <c r="AY255" s="18" t="s">
        <v>140</v>
      </c>
      <c r="BE255" s="157">
        <f>IF(N255="základní",J255,0)</f>
        <v>0</v>
      </c>
      <c r="BF255" s="157">
        <f>IF(N255="snížená",J255,0)</f>
        <v>0</v>
      </c>
      <c r="BG255" s="157">
        <f>IF(N255="zákl. přenesená",J255,0)</f>
        <v>0</v>
      </c>
      <c r="BH255" s="157">
        <f>IF(N255="sníž. přenesená",J255,0)</f>
        <v>0</v>
      </c>
      <c r="BI255" s="157">
        <f>IF(N255="nulová",J255,0)</f>
        <v>0</v>
      </c>
      <c r="BJ255" s="18" t="s">
        <v>81</v>
      </c>
      <c r="BK255" s="157">
        <f>ROUND(I255*H255,2)</f>
        <v>0</v>
      </c>
      <c r="BL255" s="18" t="s">
        <v>147</v>
      </c>
      <c r="BM255" s="156" t="s">
        <v>1538</v>
      </c>
    </row>
    <row r="256" spans="1:65" s="2" customFormat="1" ht="39">
      <c r="A256" s="33"/>
      <c r="B256" s="34"/>
      <c r="C256" s="33"/>
      <c r="D256" s="158" t="s">
        <v>149</v>
      </c>
      <c r="E256" s="33"/>
      <c r="F256" s="159" t="s">
        <v>1106</v>
      </c>
      <c r="G256" s="33"/>
      <c r="H256" s="33"/>
      <c r="I256" s="160"/>
      <c r="J256" s="33"/>
      <c r="K256" s="33"/>
      <c r="L256" s="34"/>
      <c r="M256" s="161"/>
      <c r="N256" s="162"/>
      <c r="O256" s="59"/>
      <c r="P256" s="59"/>
      <c r="Q256" s="59"/>
      <c r="R256" s="59"/>
      <c r="S256" s="59"/>
      <c r="T256" s="60"/>
      <c r="U256" s="33"/>
      <c r="V256" s="33"/>
      <c r="W256" s="33"/>
      <c r="X256" s="33"/>
      <c r="Y256" s="33"/>
      <c r="Z256" s="33"/>
      <c r="AA256" s="33"/>
      <c r="AB256" s="33"/>
      <c r="AC256" s="33"/>
      <c r="AD256" s="33"/>
      <c r="AE256" s="33"/>
      <c r="AT256" s="18" t="s">
        <v>149</v>
      </c>
      <c r="AU256" s="18" t="s">
        <v>83</v>
      </c>
    </row>
    <row r="257" spans="1:65" s="2" customFormat="1" ht="11.25">
      <c r="A257" s="33"/>
      <c r="B257" s="34"/>
      <c r="C257" s="33"/>
      <c r="D257" s="163" t="s">
        <v>151</v>
      </c>
      <c r="E257" s="33"/>
      <c r="F257" s="164" t="s">
        <v>1107</v>
      </c>
      <c r="G257" s="33"/>
      <c r="H257" s="33"/>
      <c r="I257" s="160"/>
      <c r="J257" s="33"/>
      <c r="K257" s="33"/>
      <c r="L257" s="34"/>
      <c r="M257" s="161"/>
      <c r="N257" s="162"/>
      <c r="O257" s="59"/>
      <c r="P257" s="59"/>
      <c r="Q257" s="59"/>
      <c r="R257" s="59"/>
      <c r="S257" s="59"/>
      <c r="T257" s="60"/>
      <c r="U257" s="33"/>
      <c r="V257" s="33"/>
      <c r="W257" s="33"/>
      <c r="X257" s="33"/>
      <c r="Y257" s="33"/>
      <c r="Z257" s="33"/>
      <c r="AA257" s="33"/>
      <c r="AB257" s="33"/>
      <c r="AC257" s="33"/>
      <c r="AD257" s="33"/>
      <c r="AE257" s="33"/>
      <c r="AT257" s="18" t="s">
        <v>151</v>
      </c>
      <c r="AU257" s="18" t="s">
        <v>83</v>
      </c>
    </row>
    <row r="258" spans="1:65" s="13" customFormat="1" ht="11.25">
      <c r="B258" s="166"/>
      <c r="D258" s="158" t="s">
        <v>155</v>
      </c>
      <c r="E258" s="167" t="s">
        <v>1</v>
      </c>
      <c r="F258" s="168" t="s">
        <v>1522</v>
      </c>
      <c r="H258" s="169">
        <v>76</v>
      </c>
      <c r="I258" s="170"/>
      <c r="L258" s="166"/>
      <c r="M258" s="171"/>
      <c r="N258" s="172"/>
      <c r="O258" s="172"/>
      <c r="P258" s="172"/>
      <c r="Q258" s="172"/>
      <c r="R258" s="172"/>
      <c r="S258" s="172"/>
      <c r="T258" s="173"/>
      <c r="AT258" s="167" t="s">
        <v>155</v>
      </c>
      <c r="AU258" s="167" t="s">
        <v>83</v>
      </c>
      <c r="AV258" s="13" t="s">
        <v>83</v>
      </c>
      <c r="AW258" s="13" t="s">
        <v>30</v>
      </c>
      <c r="AX258" s="13" t="s">
        <v>81</v>
      </c>
      <c r="AY258" s="167" t="s">
        <v>140</v>
      </c>
    </row>
    <row r="259" spans="1:65" s="2" customFormat="1" ht="33" customHeight="1">
      <c r="A259" s="33"/>
      <c r="B259" s="144"/>
      <c r="C259" s="145" t="s">
        <v>340</v>
      </c>
      <c r="D259" s="145" t="s">
        <v>142</v>
      </c>
      <c r="E259" s="146" t="s">
        <v>1108</v>
      </c>
      <c r="F259" s="147" t="s">
        <v>1109</v>
      </c>
      <c r="G259" s="148" t="s">
        <v>393</v>
      </c>
      <c r="H259" s="149">
        <v>38</v>
      </c>
      <c r="I259" s="150"/>
      <c r="J259" s="151">
        <f>ROUND(I259*H259,2)</f>
        <v>0</v>
      </c>
      <c r="K259" s="147" t="s">
        <v>146</v>
      </c>
      <c r="L259" s="34"/>
      <c r="M259" s="152" t="s">
        <v>1</v>
      </c>
      <c r="N259" s="153" t="s">
        <v>38</v>
      </c>
      <c r="O259" s="59"/>
      <c r="P259" s="154">
        <f>O259*H259</f>
        <v>0</v>
      </c>
      <c r="Q259" s="154">
        <v>0</v>
      </c>
      <c r="R259" s="154">
        <f>Q259*H259</f>
        <v>0</v>
      </c>
      <c r="S259" s="154">
        <v>0</v>
      </c>
      <c r="T259" s="155">
        <f>S259*H259</f>
        <v>0</v>
      </c>
      <c r="U259" s="33"/>
      <c r="V259" s="33"/>
      <c r="W259" s="33"/>
      <c r="X259" s="33"/>
      <c r="Y259" s="33"/>
      <c r="Z259" s="33"/>
      <c r="AA259" s="33"/>
      <c r="AB259" s="33"/>
      <c r="AC259" s="33"/>
      <c r="AD259" s="33"/>
      <c r="AE259" s="33"/>
      <c r="AR259" s="156" t="s">
        <v>147</v>
      </c>
      <c r="AT259" s="156" t="s">
        <v>142</v>
      </c>
      <c r="AU259" s="156" t="s">
        <v>83</v>
      </c>
      <c r="AY259" s="18" t="s">
        <v>140</v>
      </c>
      <c r="BE259" s="157">
        <f>IF(N259="základní",J259,0)</f>
        <v>0</v>
      </c>
      <c r="BF259" s="157">
        <f>IF(N259="snížená",J259,0)</f>
        <v>0</v>
      </c>
      <c r="BG259" s="157">
        <f>IF(N259="zákl. přenesená",J259,0)</f>
        <v>0</v>
      </c>
      <c r="BH259" s="157">
        <f>IF(N259="sníž. přenesená",J259,0)</f>
        <v>0</v>
      </c>
      <c r="BI259" s="157">
        <f>IF(N259="nulová",J259,0)</f>
        <v>0</v>
      </c>
      <c r="BJ259" s="18" t="s">
        <v>81</v>
      </c>
      <c r="BK259" s="157">
        <f>ROUND(I259*H259,2)</f>
        <v>0</v>
      </c>
      <c r="BL259" s="18" t="s">
        <v>147</v>
      </c>
      <c r="BM259" s="156" t="s">
        <v>1539</v>
      </c>
    </row>
    <row r="260" spans="1:65" s="2" customFormat="1" ht="39">
      <c r="A260" s="33"/>
      <c r="B260" s="34"/>
      <c r="C260" s="33"/>
      <c r="D260" s="158" t="s">
        <v>149</v>
      </c>
      <c r="E260" s="33"/>
      <c r="F260" s="159" t="s">
        <v>1111</v>
      </c>
      <c r="G260" s="33"/>
      <c r="H260" s="33"/>
      <c r="I260" s="160"/>
      <c r="J260" s="33"/>
      <c r="K260" s="33"/>
      <c r="L260" s="34"/>
      <c r="M260" s="161"/>
      <c r="N260" s="162"/>
      <c r="O260" s="59"/>
      <c r="P260" s="59"/>
      <c r="Q260" s="59"/>
      <c r="R260" s="59"/>
      <c r="S260" s="59"/>
      <c r="T260" s="60"/>
      <c r="U260" s="33"/>
      <c r="V260" s="33"/>
      <c r="W260" s="33"/>
      <c r="X260" s="33"/>
      <c r="Y260" s="33"/>
      <c r="Z260" s="33"/>
      <c r="AA260" s="33"/>
      <c r="AB260" s="33"/>
      <c r="AC260" s="33"/>
      <c r="AD260" s="33"/>
      <c r="AE260" s="33"/>
      <c r="AT260" s="18" t="s">
        <v>149</v>
      </c>
      <c r="AU260" s="18" t="s">
        <v>83</v>
      </c>
    </row>
    <row r="261" spans="1:65" s="2" customFormat="1" ht="11.25">
      <c r="A261" s="33"/>
      <c r="B261" s="34"/>
      <c r="C261" s="33"/>
      <c r="D261" s="163" t="s">
        <v>151</v>
      </c>
      <c r="E261" s="33"/>
      <c r="F261" s="164" t="s">
        <v>1112</v>
      </c>
      <c r="G261" s="33"/>
      <c r="H261" s="33"/>
      <c r="I261" s="160"/>
      <c r="J261" s="33"/>
      <c r="K261" s="33"/>
      <c r="L261" s="34"/>
      <c r="M261" s="161"/>
      <c r="N261" s="162"/>
      <c r="O261" s="59"/>
      <c r="P261" s="59"/>
      <c r="Q261" s="59"/>
      <c r="R261" s="59"/>
      <c r="S261" s="59"/>
      <c r="T261" s="60"/>
      <c r="U261" s="33"/>
      <c r="V261" s="33"/>
      <c r="W261" s="33"/>
      <c r="X261" s="33"/>
      <c r="Y261" s="33"/>
      <c r="Z261" s="33"/>
      <c r="AA261" s="33"/>
      <c r="AB261" s="33"/>
      <c r="AC261" s="33"/>
      <c r="AD261" s="33"/>
      <c r="AE261" s="33"/>
      <c r="AT261" s="18" t="s">
        <v>151</v>
      </c>
      <c r="AU261" s="18" t="s">
        <v>83</v>
      </c>
    </row>
    <row r="262" spans="1:65" s="13" customFormat="1" ht="11.25">
      <c r="B262" s="166"/>
      <c r="D262" s="158" t="s">
        <v>155</v>
      </c>
      <c r="E262" s="167" t="s">
        <v>1</v>
      </c>
      <c r="F262" s="168" t="s">
        <v>1097</v>
      </c>
      <c r="H262" s="169">
        <v>38</v>
      </c>
      <c r="I262" s="170"/>
      <c r="L262" s="166"/>
      <c r="M262" s="171"/>
      <c r="N262" s="172"/>
      <c r="O262" s="172"/>
      <c r="P262" s="172"/>
      <c r="Q262" s="172"/>
      <c r="R262" s="172"/>
      <c r="S262" s="172"/>
      <c r="T262" s="173"/>
      <c r="AT262" s="167" t="s">
        <v>155</v>
      </c>
      <c r="AU262" s="167" t="s">
        <v>83</v>
      </c>
      <c r="AV262" s="13" t="s">
        <v>83</v>
      </c>
      <c r="AW262" s="13" t="s">
        <v>30</v>
      </c>
      <c r="AX262" s="13" t="s">
        <v>81</v>
      </c>
      <c r="AY262" s="167" t="s">
        <v>140</v>
      </c>
    </row>
    <row r="263" spans="1:65" s="2" customFormat="1" ht="33" customHeight="1">
      <c r="A263" s="33"/>
      <c r="B263" s="144"/>
      <c r="C263" s="145" t="s">
        <v>345</v>
      </c>
      <c r="D263" s="145" t="s">
        <v>142</v>
      </c>
      <c r="E263" s="146" t="s">
        <v>1113</v>
      </c>
      <c r="F263" s="147" t="s">
        <v>1114</v>
      </c>
      <c r="G263" s="148" t="s">
        <v>393</v>
      </c>
      <c r="H263" s="149">
        <v>95</v>
      </c>
      <c r="I263" s="150"/>
      <c r="J263" s="151">
        <f>ROUND(I263*H263,2)</f>
        <v>0</v>
      </c>
      <c r="K263" s="147" t="s">
        <v>146</v>
      </c>
      <c r="L263" s="34"/>
      <c r="M263" s="152" t="s">
        <v>1</v>
      </c>
      <c r="N263" s="153" t="s">
        <v>38</v>
      </c>
      <c r="O263" s="59"/>
      <c r="P263" s="154">
        <f>O263*H263</f>
        <v>0</v>
      </c>
      <c r="Q263" s="154">
        <v>0</v>
      </c>
      <c r="R263" s="154">
        <f>Q263*H263</f>
        <v>0</v>
      </c>
      <c r="S263" s="154">
        <v>0</v>
      </c>
      <c r="T263" s="155">
        <f>S263*H263</f>
        <v>0</v>
      </c>
      <c r="U263" s="33"/>
      <c r="V263" s="33"/>
      <c r="W263" s="33"/>
      <c r="X263" s="33"/>
      <c r="Y263" s="33"/>
      <c r="Z263" s="33"/>
      <c r="AA263" s="33"/>
      <c r="AB263" s="33"/>
      <c r="AC263" s="33"/>
      <c r="AD263" s="33"/>
      <c r="AE263" s="33"/>
      <c r="AR263" s="156" t="s">
        <v>147</v>
      </c>
      <c r="AT263" s="156" t="s">
        <v>142</v>
      </c>
      <c r="AU263" s="156" t="s">
        <v>83</v>
      </c>
      <c r="AY263" s="18" t="s">
        <v>140</v>
      </c>
      <c r="BE263" s="157">
        <f>IF(N263="základní",J263,0)</f>
        <v>0</v>
      </c>
      <c r="BF263" s="157">
        <f>IF(N263="snížená",J263,0)</f>
        <v>0</v>
      </c>
      <c r="BG263" s="157">
        <f>IF(N263="zákl. přenesená",J263,0)</f>
        <v>0</v>
      </c>
      <c r="BH263" s="157">
        <f>IF(N263="sníž. přenesená",J263,0)</f>
        <v>0</v>
      </c>
      <c r="BI263" s="157">
        <f>IF(N263="nulová",J263,0)</f>
        <v>0</v>
      </c>
      <c r="BJ263" s="18" t="s">
        <v>81</v>
      </c>
      <c r="BK263" s="157">
        <f>ROUND(I263*H263,2)</f>
        <v>0</v>
      </c>
      <c r="BL263" s="18" t="s">
        <v>147</v>
      </c>
      <c r="BM263" s="156" t="s">
        <v>1540</v>
      </c>
    </row>
    <row r="264" spans="1:65" s="2" customFormat="1" ht="39">
      <c r="A264" s="33"/>
      <c r="B264" s="34"/>
      <c r="C264" s="33"/>
      <c r="D264" s="158" t="s">
        <v>149</v>
      </c>
      <c r="E264" s="33"/>
      <c r="F264" s="159" t="s">
        <v>1116</v>
      </c>
      <c r="G264" s="33"/>
      <c r="H264" s="33"/>
      <c r="I264" s="160"/>
      <c r="J264" s="33"/>
      <c r="K264" s="33"/>
      <c r="L264" s="34"/>
      <c r="M264" s="161"/>
      <c r="N264" s="162"/>
      <c r="O264" s="59"/>
      <c r="P264" s="59"/>
      <c r="Q264" s="59"/>
      <c r="R264" s="59"/>
      <c r="S264" s="59"/>
      <c r="T264" s="60"/>
      <c r="U264" s="33"/>
      <c r="V264" s="33"/>
      <c r="W264" s="33"/>
      <c r="X264" s="33"/>
      <c r="Y264" s="33"/>
      <c r="Z264" s="33"/>
      <c r="AA264" s="33"/>
      <c r="AB264" s="33"/>
      <c r="AC264" s="33"/>
      <c r="AD264" s="33"/>
      <c r="AE264" s="33"/>
      <c r="AT264" s="18" t="s">
        <v>149</v>
      </c>
      <c r="AU264" s="18" t="s">
        <v>83</v>
      </c>
    </row>
    <row r="265" spans="1:65" s="2" customFormat="1" ht="11.25">
      <c r="A265" s="33"/>
      <c r="B265" s="34"/>
      <c r="C265" s="33"/>
      <c r="D265" s="163" t="s">
        <v>151</v>
      </c>
      <c r="E265" s="33"/>
      <c r="F265" s="164" t="s">
        <v>1117</v>
      </c>
      <c r="G265" s="33"/>
      <c r="H265" s="33"/>
      <c r="I265" s="160"/>
      <c r="J265" s="33"/>
      <c r="K265" s="33"/>
      <c r="L265" s="34"/>
      <c r="M265" s="161"/>
      <c r="N265" s="162"/>
      <c r="O265" s="59"/>
      <c r="P265" s="59"/>
      <c r="Q265" s="59"/>
      <c r="R265" s="59"/>
      <c r="S265" s="59"/>
      <c r="T265" s="60"/>
      <c r="U265" s="33"/>
      <c r="V265" s="33"/>
      <c r="W265" s="33"/>
      <c r="X265" s="33"/>
      <c r="Y265" s="33"/>
      <c r="Z265" s="33"/>
      <c r="AA265" s="33"/>
      <c r="AB265" s="33"/>
      <c r="AC265" s="33"/>
      <c r="AD265" s="33"/>
      <c r="AE265" s="33"/>
      <c r="AT265" s="18" t="s">
        <v>151</v>
      </c>
      <c r="AU265" s="18" t="s">
        <v>83</v>
      </c>
    </row>
    <row r="266" spans="1:65" s="13" customFormat="1" ht="11.25">
      <c r="B266" s="166"/>
      <c r="D266" s="158" t="s">
        <v>155</v>
      </c>
      <c r="E266" s="167" t="s">
        <v>1</v>
      </c>
      <c r="F266" s="168" t="s">
        <v>1528</v>
      </c>
      <c r="H266" s="169">
        <v>95</v>
      </c>
      <c r="I266" s="170"/>
      <c r="L266" s="166"/>
      <c r="M266" s="171"/>
      <c r="N266" s="172"/>
      <c r="O266" s="172"/>
      <c r="P266" s="172"/>
      <c r="Q266" s="172"/>
      <c r="R266" s="172"/>
      <c r="S266" s="172"/>
      <c r="T266" s="173"/>
      <c r="AT266" s="167" t="s">
        <v>155</v>
      </c>
      <c r="AU266" s="167" t="s">
        <v>83</v>
      </c>
      <c r="AV266" s="13" t="s">
        <v>83</v>
      </c>
      <c r="AW266" s="13" t="s">
        <v>30</v>
      </c>
      <c r="AX266" s="13" t="s">
        <v>81</v>
      </c>
      <c r="AY266" s="167" t="s">
        <v>140</v>
      </c>
    </row>
    <row r="267" spans="1:65" s="2" customFormat="1" ht="24.2" customHeight="1">
      <c r="A267" s="33"/>
      <c r="B267" s="144"/>
      <c r="C267" s="145" t="s">
        <v>333</v>
      </c>
      <c r="D267" s="145" t="s">
        <v>142</v>
      </c>
      <c r="E267" s="146" t="s">
        <v>1118</v>
      </c>
      <c r="F267" s="147" t="s">
        <v>1119</v>
      </c>
      <c r="G267" s="148" t="s">
        <v>393</v>
      </c>
      <c r="H267" s="149">
        <v>76</v>
      </c>
      <c r="I267" s="150"/>
      <c r="J267" s="151">
        <f>ROUND(I267*H267,2)</f>
        <v>0</v>
      </c>
      <c r="K267" s="147" t="s">
        <v>146</v>
      </c>
      <c r="L267" s="34"/>
      <c r="M267" s="152" t="s">
        <v>1</v>
      </c>
      <c r="N267" s="153" t="s">
        <v>38</v>
      </c>
      <c r="O267" s="59"/>
      <c r="P267" s="154">
        <f>O267*H267</f>
        <v>0</v>
      </c>
      <c r="Q267" s="154">
        <v>0</v>
      </c>
      <c r="R267" s="154">
        <f>Q267*H267</f>
        <v>0</v>
      </c>
      <c r="S267" s="154">
        <v>0</v>
      </c>
      <c r="T267" s="155">
        <f>S267*H267</f>
        <v>0</v>
      </c>
      <c r="U267" s="33"/>
      <c r="V267" s="33"/>
      <c r="W267" s="33"/>
      <c r="X267" s="33"/>
      <c r="Y267" s="33"/>
      <c r="Z267" s="33"/>
      <c r="AA267" s="33"/>
      <c r="AB267" s="33"/>
      <c r="AC267" s="33"/>
      <c r="AD267" s="33"/>
      <c r="AE267" s="33"/>
      <c r="AR267" s="156" t="s">
        <v>147</v>
      </c>
      <c r="AT267" s="156" t="s">
        <v>142</v>
      </c>
      <c r="AU267" s="156" t="s">
        <v>83</v>
      </c>
      <c r="AY267" s="18" t="s">
        <v>140</v>
      </c>
      <c r="BE267" s="157">
        <f>IF(N267="základní",J267,0)</f>
        <v>0</v>
      </c>
      <c r="BF267" s="157">
        <f>IF(N267="snížená",J267,0)</f>
        <v>0</v>
      </c>
      <c r="BG267" s="157">
        <f>IF(N267="zákl. přenesená",J267,0)</f>
        <v>0</v>
      </c>
      <c r="BH267" s="157">
        <f>IF(N267="sníž. přenesená",J267,0)</f>
        <v>0</v>
      </c>
      <c r="BI267" s="157">
        <f>IF(N267="nulová",J267,0)</f>
        <v>0</v>
      </c>
      <c r="BJ267" s="18" t="s">
        <v>81</v>
      </c>
      <c r="BK267" s="157">
        <f>ROUND(I267*H267,2)</f>
        <v>0</v>
      </c>
      <c r="BL267" s="18" t="s">
        <v>147</v>
      </c>
      <c r="BM267" s="156" t="s">
        <v>1541</v>
      </c>
    </row>
    <row r="268" spans="1:65" s="2" customFormat="1" ht="39">
      <c r="A268" s="33"/>
      <c r="B268" s="34"/>
      <c r="C268" s="33"/>
      <c r="D268" s="158" t="s">
        <v>149</v>
      </c>
      <c r="E268" s="33"/>
      <c r="F268" s="159" t="s">
        <v>1121</v>
      </c>
      <c r="G268" s="33"/>
      <c r="H268" s="33"/>
      <c r="I268" s="160"/>
      <c r="J268" s="33"/>
      <c r="K268" s="33"/>
      <c r="L268" s="34"/>
      <c r="M268" s="161"/>
      <c r="N268" s="162"/>
      <c r="O268" s="59"/>
      <c r="P268" s="59"/>
      <c r="Q268" s="59"/>
      <c r="R268" s="59"/>
      <c r="S268" s="59"/>
      <c r="T268" s="60"/>
      <c r="U268" s="33"/>
      <c r="V268" s="33"/>
      <c r="W268" s="33"/>
      <c r="X268" s="33"/>
      <c r="Y268" s="33"/>
      <c r="Z268" s="33"/>
      <c r="AA268" s="33"/>
      <c r="AB268" s="33"/>
      <c r="AC268" s="33"/>
      <c r="AD268" s="33"/>
      <c r="AE268" s="33"/>
      <c r="AT268" s="18" t="s">
        <v>149</v>
      </c>
      <c r="AU268" s="18" t="s">
        <v>83</v>
      </c>
    </row>
    <row r="269" spans="1:65" s="2" customFormat="1" ht="11.25">
      <c r="A269" s="33"/>
      <c r="B269" s="34"/>
      <c r="C269" s="33"/>
      <c r="D269" s="163" t="s">
        <v>151</v>
      </c>
      <c r="E269" s="33"/>
      <c r="F269" s="164" t="s">
        <v>1122</v>
      </c>
      <c r="G269" s="33"/>
      <c r="H269" s="33"/>
      <c r="I269" s="160"/>
      <c r="J269" s="33"/>
      <c r="K269" s="33"/>
      <c r="L269" s="34"/>
      <c r="M269" s="161"/>
      <c r="N269" s="162"/>
      <c r="O269" s="59"/>
      <c r="P269" s="59"/>
      <c r="Q269" s="59"/>
      <c r="R269" s="59"/>
      <c r="S269" s="59"/>
      <c r="T269" s="60"/>
      <c r="U269" s="33"/>
      <c r="V269" s="33"/>
      <c r="W269" s="33"/>
      <c r="X269" s="33"/>
      <c r="Y269" s="33"/>
      <c r="Z269" s="33"/>
      <c r="AA269" s="33"/>
      <c r="AB269" s="33"/>
      <c r="AC269" s="33"/>
      <c r="AD269" s="33"/>
      <c r="AE269" s="33"/>
      <c r="AT269" s="18" t="s">
        <v>151</v>
      </c>
      <c r="AU269" s="18" t="s">
        <v>83</v>
      </c>
    </row>
    <row r="270" spans="1:65" s="13" customFormat="1" ht="11.25">
      <c r="B270" s="166"/>
      <c r="D270" s="158" t="s">
        <v>155</v>
      </c>
      <c r="E270" s="167" t="s">
        <v>1</v>
      </c>
      <c r="F270" s="168" t="s">
        <v>1522</v>
      </c>
      <c r="H270" s="169">
        <v>76</v>
      </c>
      <c r="I270" s="170"/>
      <c r="L270" s="166"/>
      <c r="M270" s="171"/>
      <c r="N270" s="172"/>
      <c r="O270" s="172"/>
      <c r="P270" s="172"/>
      <c r="Q270" s="172"/>
      <c r="R270" s="172"/>
      <c r="S270" s="172"/>
      <c r="T270" s="173"/>
      <c r="AT270" s="167" t="s">
        <v>155</v>
      </c>
      <c r="AU270" s="167" t="s">
        <v>83</v>
      </c>
      <c r="AV270" s="13" t="s">
        <v>83</v>
      </c>
      <c r="AW270" s="13" t="s">
        <v>30</v>
      </c>
      <c r="AX270" s="13" t="s">
        <v>81</v>
      </c>
      <c r="AY270" s="167" t="s">
        <v>140</v>
      </c>
    </row>
    <row r="271" spans="1:65" s="2" customFormat="1" ht="24.2" customHeight="1">
      <c r="A271" s="33"/>
      <c r="B271" s="144"/>
      <c r="C271" s="145" t="s">
        <v>355</v>
      </c>
      <c r="D271" s="145" t="s">
        <v>142</v>
      </c>
      <c r="E271" s="146" t="s">
        <v>1542</v>
      </c>
      <c r="F271" s="147" t="s">
        <v>1543</v>
      </c>
      <c r="G271" s="148" t="s">
        <v>393</v>
      </c>
      <c r="H271" s="149">
        <v>95</v>
      </c>
      <c r="I271" s="150"/>
      <c r="J271" s="151">
        <f>ROUND(I271*H271,2)</f>
        <v>0</v>
      </c>
      <c r="K271" s="147" t="s">
        <v>146</v>
      </c>
      <c r="L271" s="34"/>
      <c r="M271" s="152" t="s">
        <v>1</v>
      </c>
      <c r="N271" s="153" t="s">
        <v>38</v>
      </c>
      <c r="O271" s="59"/>
      <c r="P271" s="154">
        <f>O271*H271</f>
        <v>0</v>
      </c>
      <c r="Q271" s="154">
        <v>0</v>
      </c>
      <c r="R271" s="154">
        <f>Q271*H271</f>
        <v>0</v>
      </c>
      <c r="S271" s="154">
        <v>0</v>
      </c>
      <c r="T271" s="155">
        <f>S271*H271</f>
        <v>0</v>
      </c>
      <c r="U271" s="33"/>
      <c r="V271" s="33"/>
      <c r="W271" s="33"/>
      <c r="X271" s="33"/>
      <c r="Y271" s="33"/>
      <c r="Z271" s="33"/>
      <c r="AA271" s="33"/>
      <c r="AB271" s="33"/>
      <c r="AC271" s="33"/>
      <c r="AD271" s="33"/>
      <c r="AE271" s="33"/>
      <c r="AR271" s="156" t="s">
        <v>147</v>
      </c>
      <c r="AT271" s="156" t="s">
        <v>142</v>
      </c>
      <c r="AU271" s="156" t="s">
        <v>83</v>
      </c>
      <c r="AY271" s="18" t="s">
        <v>140</v>
      </c>
      <c r="BE271" s="157">
        <f>IF(N271="základní",J271,0)</f>
        <v>0</v>
      </c>
      <c r="BF271" s="157">
        <f>IF(N271="snížená",J271,0)</f>
        <v>0</v>
      </c>
      <c r="BG271" s="157">
        <f>IF(N271="zákl. přenesená",J271,0)</f>
        <v>0</v>
      </c>
      <c r="BH271" s="157">
        <f>IF(N271="sníž. přenesená",J271,0)</f>
        <v>0</v>
      </c>
      <c r="BI271" s="157">
        <f>IF(N271="nulová",J271,0)</f>
        <v>0</v>
      </c>
      <c r="BJ271" s="18" t="s">
        <v>81</v>
      </c>
      <c r="BK271" s="157">
        <f>ROUND(I271*H271,2)</f>
        <v>0</v>
      </c>
      <c r="BL271" s="18" t="s">
        <v>147</v>
      </c>
      <c r="BM271" s="156" t="s">
        <v>1544</v>
      </c>
    </row>
    <row r="272" spans="1:65" s="2" customFormat="1" ht="39">
      <c r="A272" s="33"/>
      <c r="B272" s="34"/>
      <c r="C272" s="33"/>
      <c r="D272" s="158" t="s">
        <v>149</v>
      </c>
      <c r="E272" s="33"/>
      <c r="F272" s="159" t="s">
        <v>1545</v>
      </c>
      <c r="G272" s="33"/>
      <c r="H272" s="33"/>
      <c r="I272" s="160"/>
      <c r="J272" s="33"/>
      <c r="K272" s="33"/>
      <c r="L272" s="34"/>
      <c r="M272" s="161"/>
      <c r="N272" s="162"/>
      <c r="O272" s="59"/>
      <c r="P272" s="59"/>
      <c r="Q272" s="59"/>
      <c r="R272" s="59"/>
      <c r="S272" s="59"/>
      <c r="T272" s="60"/>
      <c r="U272" s="33"/>
      <c r="V272" s="33"/>
      <c r="W272" s="33"/>
      <c r="X272" s="33"/>
      <c r="Y272" s="33"/>
      <c r="Z272" s="33"/>
      <c r="AA272" s="33"/>
      <c r="AB272" s="33"/>
      <c r="AC272" s="33"/>
      <c r="AD272" s="33"/>
      <c r="AE272" s="33"/>
      <c r="AT272" s="18" t="s">
        <v>149</v>
      </c>
      <c r="AU272" s="18" t="s">
        <v>83</v>
      </c>
    </row>
    <row r="273" spans="1:65" s="2" customFormat="1" ht="11.25">
      <c r="A273" s="33"/>
      <c r="B273" s="34"/>
      <c r="C273" s="33"/>
      <c r="D273" s="163" t="s">
        <v>151</v>
      </c>
      <c r="E273" s="33"/>
      <c r="F273" s="164" t="s">
        <v>1546</v>
      </c>
      <c r="G273" s="33"/>
      <c r="H273" s="33"/>
      <c r="I273" s="160"/>
      <c r="J273" s="33"/>
      <c r="K273" s="33"/>
      <c r="L273" s="34"/>
      <c r="M273" s="161"/>
      <c r="N273" s="162"/>
      <c r="O273" s="59"/>
      <c r="P273" s="59"/>
      <c r="Q273" s="59"/>
      <c r="R273" s="59"/>
      <c r="S273" s="59"/>
      <c r="T273" s="60"/>
      <c r="U273" s="33"/>
      <c r="V273" s="33"/>
      <c r="W273" s="33"/>
      <c r="X273" s="33"/>
      <c r="Y273" s="33"/>
      <c r="Z273" s="33"/>
      <c r="AA273" s="33"/>
      <c r="AB273" s="33"/>
      <c r="AC273" s="33"/>
      <c r="AD273" s="33"/>
      <c r="AE273" s="33"/>
      <c r="AT273" s="18" t="s">
        <v>151</v>
      </c>
      <c r="AU273" s="18" t="s">
        <v>83</v>
      </c>
    </row>
    <row r="274" spans="1:65" s="13" customFormat="1" ht="11.25">
      <c r="B274" s="166"/>
      <c r="D274" s="158" t="s">
        <v>155</v>
      </c>
      <c r="E274" s="167" t="s">
        <v>1</v>
      </c>
      <c r="F274" s="168" t="s">
        <v>1528</v>
      </c>
      <c r="H274" s="169">
        <v>95</v>
      </c>
      <c r="I274" s="170"/>
      <c r="L274" s="166"/>
      <c r="M274" s="171"/>
      <c r="N274" s="172"/>
      <c r="O274" s="172"/>
      <c r="P274" s="172"/>
      <c r="Q274" s="172"/>
      <c r="R274" s="172"/>
      <c r="S274" s="172"/>
      <c r="T274" s="173"/>
      <c r="AT274" s="167" t="s">
        <v>155</v>
      </c>
      <c r="AU274" s="167" t="s">
        <v>83</v>
      </c>
      <c r="AV274" s="13" t="s">
        <v>83</v>
      </c>
      <c r="AW274" s="13" t="s">
        <v>30</v>
      </c>
      <c r="AX274" s="13" t="s">
        <v>81</v>
      </c>
      <c r="AY274" s="167" t="s">
        <v>140</v>
      </c>
    </row>
    <row r="275" spans="1:65" s="2" customFormat="1" ht="24.2" customHeight="1">
      <c r="A275" s="33"/>
      <c r="B275" s="144"/>
      <c r="C275" s="145" t="s">
        <v>488</v>
      </c>
      <c r="D275" s="145" t="s">
        <v>142</v>
      </c>
      <c r="E275" s="146" t="s">
        <v>1123</v>
      </c>
      <c r="F275" s="147" t="s">
        <v>1124</v>
      </c>
      <c r="G275" s="148" t="s">
        <v>393</v>
      </c>
      <c r="H275" s="149">
        <v>76</v>
      </c>
      <c r="I275" s="150"/>
      <c r="J275" s="151">
        <f>ROUND(I275*H275,2)</f>
        <v>0</v>
      </c>
      <c r="K275" s="147" t="s">
        <v>146</v>
      </c>
      <c r="L275" s="34"/>
      <c r="M275" s="152" t="s">
        <v>1</v>
      </c>
      <c r="N275" s="153" t="s">
        <v>38</v>
      </c>
      <c r="O275" s="59"/>
      <c r="P275" s="154">
        <f>O275*H275</f>
        <v>0</v>
      </c>
      <c r="Q275" s="154">
        <v>0</v>
      </c>
      <c r="R275" s="154">
        <f>Q275*H275</f>
        <v>0</v>
      </c>
      <c r="S275" s="154">
        <v>0</v>
      </c>
      <c r="T275" s="155">
        <f>S275*H275</f>
        <v>0</v>
      </c>
      <c r="U275" s="33"/>
      <c r="V275" s="33"/>
      <c r="W275" s="33"/>
      <c r="X275" s="33"/>
      <c r="Y275" s="33"/>
      <c r="Z275" s="33"/>
      <c r="AA275" s="33"/>
      <c r="AB275" s="33"/>
      <c r="AC275" s="33"/>
      <c r="AD275" s="33"/>
      <c r="AE275" s="33"/>
      <c r="AR275" s="156" t="s">
        <v>147</v>
      </c>
      <c r="AT275" s="156" t="s">
        <v>142</v>
      </c>
      <c r="AU275" s="156" t="s">
        <v>83</v>
      </c>
      <c r="AY275" s="18" t="s">
        <v>140</v>
      </c>
      <c r="BE275" s="157">
        <f>IF(N275="základní",J275,0)</f>
        <v>0</v>
      </c>
      <c r="BF275" s="157">
        <f>IF(N275="snížená",J275,0)</f>
        <v>0</v>
      </c>
      <c r="BG275" s="157">
        <f>IF(N275="zákl. přenesená",J275,0)</f>
        <v>0</v>
      </c>
      <c r="BH275" s="157">
        <f>IF(N275="sníž. přenesená",J275,0)</f>
        <v>0</v>
      </c>
      <c r="BI275" s="157">
        <f>IF(N275="nulová",J275,0)</f>
        <v>0</v>
      </c>
      <c r="BJ275" s="18" t="s">
        <v>81</v>
      </c>
      <c r="BK275" s="157">
        <f>ROUND(I275*H275,2)</f>
        <v>0</v>
      </c>
      <c r="BL275" s="18" t="s">
        <v>147</v>
      </c>
      <c r="BM275" s="156" t="s">
        <v>1547</v>
      </c>
    </row>
    <row r="276" spans="1:65" s="2" customFormat="1" ht="39">
      <c r="A276" s="33"/>
      <c r="B276" s="34"/>
      <c r="C276" s="33"/>
      <c r="D276" s="158" t="s">
        <v>149</v>
      </c>
      <c r="E276" s="33"/>
      <c r="F276" s="159" t="s">
        <v>1126</v>
      </c>
      <c r="G276" s="33"/>
      <c r="H276" s="33"/>
      <c r="I276" s="160"/>
      <c r="J276" s="33"/>
      <c r="K276" s="33"/>
      <c r="L276" s="34"/>
      <c r="M276" s="161"/>
      <c r="N276" s="162"/>
      <c r="O276" s="59"/>
      <c r="P276" s="59"/>
      <c r="Q276" s="59"/>
      <c r="R276" s="59"/>
      <c r="S276" s="59"/>
      <c r="T276" s="60"/>
      <c r="U276" s="33"/>
      <c r="V276" s="33"/>
      <c r="W276" s="33"/>
      <c r="X276" s="33"/>
      <c r="Y276" s="33"/>
      <c r="Z276" s="33"/>
      <c r="AA276" s="33"/>
      <c r="AB276" s="33"/>
      <c r="AC276" s="33"/>
      <c r="AD276" s="33"/>
      <c r="AE276" s="33"/>
      <c r="AT276" s="18" t="s">
        <v>149</v>
      </c>
      <c r="AU276" s="18" t="s">
        <v>83</v>
      </c>
    </row>
    <row r="277" spans="1:65" s="2" customFormat="1" ht="11.25">
      <c r="A277" s="33"/>
      <c r="B277" s="34"/>
      <c r="C277" s="33"/>
      <c r="D277" s="163" t="s">
        <v>151</v>
      </c>
      <c r="E277" s="33"/>
      <c r="F277" s="164" t="s">
        <v>1127</v>
      </c>
      <c r="G277" s="33"/>
      <c r="H277" s="33"/>
      <c r="I277" s="160"/>
      <c r="J277" s="33"/>
      <c r="K277" s="33"/>
      <c r="L277" s="34"/>
      <c r="M277" s="161"/>
      <c r="N277" s="162"/>
      <c r="O277" s="59"/>
      <c r="P277" s="59"/>
      <c r="Q277" s="59"/>
      <c r="R277" s="59"/>
      <c r="S277" s="59"/>
      <c r="T277" s="60"/>
      <c r="U277" s="33"/>
      <c r="V277" s="33"/>
      <c r="W277" s="33"/>
      <c r="X277" s="33"/>
      <c r="Y277" s="33"/>
      <c r="Z277" s="33"/>
      <c r="AA277" s="33"/>
      <c r="AB277" s="33"/>
      <c r="AC277" s="33"/>
      <c r="AD277" s="33"/>
      <c r="AE277" s="33"/>
      <c r="AT277" s="18" t="s">
        <v>151</v>
      </c>
      <c r="AU277" s="18" t="s">
        <v>83</v>
      </c>
    </row>
    <row r="278" spans="1:65" s="13" customFormat="1" ht="11.25">
      <c r="B278" s="166"/>
      <c r="D278" s="158" t="s">
        <v>155</v>
      </c>
      <c r="E278" s="167" t="s">
        <v>1</v>
      </c>
      <c r="F278" s="168" t="s">
        <v>1522</v>
      </c>
      <c r="H278" s="169">
        <v>76</v>
      </c>
      <c r="I278" s="170"/>
      <c r="L278" s="166"/>
      <c r="M278" s="171"/>
      <c r="N278" s="172"/>
      <c r="O278" s="172"/>
      <c r="P278" s="172"/>
      <c r="Q278" s="172"/>
      <c r="R278" s="172"/>
      <c r="S278" s="172"/>
      <c r="T278" s="173"/>
      <c r="AT278" s="167" t="s">
        <v>155</v>
      </c>
      <c r="AU278" s="167" t="s">
        <v>83</v>
      </c>
      <c r="AV278" s="13" t="s">
        <v>83</v>
      </c>
      <c r="AW278" s="13" t="s">
        <v>30</v>
      </c>
      <c r="AX278" s="13" t="s">
        <v>81</v>
      </c>
      <c r="AY278" s="167" t="s">
        <v>140</v>
      </c>
    </row>
    <row r="279" spans="1:65" s="2" customFormat="1" ht="24.2" customHeight="1">
      <c r="A279" s="33"/>
      <c r="B279" s="144"/>
      <c r="C279" s="145" t="s">
        <v>350</v>
      </c>
      <c r="D279" s="145" t="s">
        <v>142</v>
      </c>
      <c r="E279" s="146" t="s">
        <v>1128</v>
      </c>
      <c r="F279" s="147" t="s">
        <v>1129</v>
      </c>
      <c r="G279" s="148" t="s">
        <v>393</v>
      </c>
      <c r="H279" s="149">
        <v>38</v>
      </c>
      <c r="I279" s="150"/>
      <c r="J279" s="151">
        <f>ROUND(I279*H279,2)</f>
        <v>0</v>
      </c>
      <c r="K279" s="147" t="s">
        <v>146</v>
      </c>
      <c r="L279" s="34"/>
      <c r="M279" s="152" t="s">
        <v>1</v>
      </c>
      <c r="N279" s="153" t="s">
        <v>38</v>
      </c>
      <c r="O279" s="59"/>
      <c r="P279" s="154">
        <f>O279*H279</f>
        <v>0</v>
      </c>
      <c r="Q279" s="154">
        <v>0</v>
      </c>
      <c r="R279" s="154">
        <f>Q279*H279</f>
        <v>0</v>
      </c>
      <c r="S279" s="154">
        <v>0</v>
      </c>
      <c r="T279" s="155">
        <f>S279*H279</f>
        <v>0</v>
      </c>
      <c r="U279" s="33"/>
      <c r="V279" s="33"/>
      <c r="W279" s="33"/>
      <c r="X279" s="33"/>
      <c r="Y279" s="33"/>
      <c r="Z279" s="33"/>
      <c r="AA279" s="33"/>
      <c r="AB279" s="33"/>
      <c r="AC279" s="33"/>
      <c r="AD279" s="33"/>
      <c r="AE279" s="33"/>
      <c r="AR279" s="156" t="s">
        <v>147</v>
      </c>
      <c r="AT279" s="156" t="s">
        <v>142</v>
      </c>
      <c r="AU279" s="156" t="s">
        <v>83</v>
      </c>
      <c r="AY279" s="18" t="s">
        <v>140</v>
      </c>
      <c r="BE279" s="157">
        <f>IF(N279="základní",J279,0)</f>
        <v>0</v>
      </c>
      <c r="BF279" s="157">
        <f>IF(N279="snížená",J279,0)</f>
        <v>0</v>
      </c>
      <c r="BG279" s="157">
        <f>IF(N279="zákl. přenesená",J279,0)</f>
        <v>0</v>
      </c>
      <c r="BH279" s="157">
        <f>IF(N279="sníž. přenesená",J279,0)</f>
        <v>0</v>
      </c>
      <c r="BI279" s="157">
        <f>IF(N279="nulová",J279,0)</f>
        <v>0</v>
      </c>
      <c r="BJ279" s="18" t="s">
        <v>81</v>
      </c>
      <c r="BK279" s="157">
        <f>ROUND(I279*H279,2)</f>
        <v>0</v>
      </c>
      <c r="BL279" s="18" t="s">
        <v>147</v>
      </c>
      <c r="BM279" s="156" t="s">
        <v>1548</v>
      </c>
    </row>
    <row r="280" spans="1:65" s="2" customFormat="1" ht="39">
      <c r="A280" s="33"/>
      <c r="B280" s="34"/>
      <c r="C280" s="33"/>
      <c r="D280" s="158" t="s">
        <v>149</v>
      </c>
      <c r="E280" s="33"/>
      <c r="F280" s="159" t="s">
        <v>1131</v>
      </c>
      <c r="G280" s="33"/>
      <c r="H280" s="33"/>
      <c r="I280" s="160"/>
      <c r="J280" s="33"/>
      <c r="K280" s="33"/>
      <c r="L280" s="34"/>
      <c r="M280" s="161"/>
      <c r="N280" s="162"/>
      <c r="O280" s="59"/>
      <c r="P280" s="59"/>
      <c r="Q280" s="59"/>
      <c r="R280" s="59"/>
      <c r="S280" s="59"/>
      <c r="T280" s="60"/>
      <c r="U280" s="33"/>
      <c r="V280" s="33"/>
      <c r="W280" s="33"/>
      <c r="X280" s="33"/>
      <c r="Y280" s="33"/>
      <c r="Z280" s="33"/>
      <c r="AA280" s="33"/>
      <c r="AB280" s="33"/>
      <c r="AC280" s="33"/>
      <c r="AD280" s="33"/>
      <c r="AE280" s="33"/>
      <c r="AT280" s="18" t="s">
        <v>149</v>
      </c>
      <c r="AU280" s="18" t="s">
        <v>83</v>
      </c>
    </row>
    <row r="281" spans="1:65" s="2" customFormat="1" ht="11.25">
      <c r="A281" s="33"/>
      <c r="B281" s="34"/>
      <c r="C281" s="33"/>
      <c r="D281" s="163" t="s">
        <v>151</v>
      </c>
      <c r="E281" s="33"/>
      <c r="F281" s="164" t="s">
        <v>1132</v>
      </c>
      <c r="G281" s="33"/>
      <c r="H281" s="33"/>
      <c r="I281" s="160"/>
      <c r="J281" s="33"/>
      <c r="K281" s="33"/>
      <c r="L281" s="34"/>
      <c r="M281" s="161"/>
      <c r="N281" s="162"/>
      <c r="O281" s="59"/>
      <c r="P281" s="59"/>
      <c r="Q281" s="59"/>
      <c r="R281" s="59"/>
      <c r="S281" s="59"/>
      <c r="T281" s="60"/>
      <c r="U281" s="33"/>
      <c r="V281" s="33"/>
      <c r="W281" s="33"/>
      <c r="X281" s="33"/>
      <c r="Y281" s="33"/>
      <c r="Z281" s="33"/>
      <c r="AA281" s="33"/>
      <c r="AB281" s="33"/>
      <c r="AC281" s="33"/>
      <c r="AD281" s="33"/>
      <c r="AE281" s="33"/>
      <c r="AT281" s="18" t="s">
        <v>151</v>
      </c>
      <c r="AU281" s="18" t="s">
        <v>83</v>
      </c>
    </row>
    <row r="282" spans="1:65" s="13" customFormat="1" ht="11.25">
      <c r="B282" s="166"/>
      <c r="D282" s="158" t="s">
        <v>155</v>
      </c>
      <c r="E282" s="167" t="s">
        <v>1</v>
      </c>
      <c r="F282" s="168" t="s">
        <v>1097</v>
      </c>
      <c r="H282" s="169">
        <v>38</v>
      </c>
      <c r="I282" s="170"/>
      <c r="L282" s="166"/>
      <c r="M282" s="171"/>
      <c r="N282" s="172"/>
      <c r="O282" s="172"/>
      <c r="P282" s="172"/>
      <c r="Q282" s="172"/>
      <c r="R282" s="172"/>
      <c r="S282" s="172"/>
      <c r="T282" s="173"/>
      <c r="AT282" s="167" t="s">
        <v>155</v>
      </c>
      <c r="AU282" s="167" t="s">
        <v>83</v>
      </c>
      <c r="AV282" s="13" t="s">
        <v>83</v>
      </c>
      <c r="AW282" s="13" t="s">
        <v>30</v>
      </c>
      <c r="AX282" s="13" t="s">
        <v>81</v>
      </c>
      <c r="AY282" s="167" t="s">
        <v>140</v>
      </c>
    </row>
    <row r="283" spans="1:65" s="2" customFormat="1" ht="24.2" customHeight="1">
      <c r="A283" s="33"/>
      <c r="B283" s="144"/>
      <c r="C283" s="145" t="s">
        <v>326</v>
      </c>
      <c r="D283" s="145" t="s">
        <v>142</v>
      </c>
      <c r="E283" s="146" t="s">
        <v>1133</v>
      </c>
      <c r="F283" s="147" t="s">
        <v>1134</v>
      </c>
      <c r="G283" s="148" t="s">
        <v>393</v>
      </c>
      <c r="H283" s="149">
        <v>95</v>
      </c>
      <c r="I283" s="150"/>
      <c r="J283" s="151">
        <f>ROUND(I283*H283,2)</f>
        <v>0</v>
      </c>
      <c r="K283" s="147" t="s">
        <v>146</v>
      </c>
      <c r="L283" s="34"/>
      <c r="M283" s="152" t="s">
        <v>1</v>
      </c>
      <c r="N283" s="153" t="s">
        <v>38</v>
      </c>
      <c r="O283" s="59"/>
      <c r="P283" s="154">
        <f>O283*H283</f>
        <v>0</v>
      </c>
      <c r="Q283" s="154">
        <v>0</v>
      </c>
      <c r="R283" s="154">
        <f>Q283*H283</f>
        <v>0</v>
      </c>
      <c r="S283" s="154">
        <v>0</v>
      </c>
      <c r="T283" s="155">
        <f>S283*H283</f>
        <v>0</v>
      </c>
      <c r="U283" s="33"/>
      <c r="V283" s="33"/>
      <c r="W283" s="33"/>
      <c r="X283" s="33"/>
      <c r="Y283" s="33"/>
      <c r="Z283" s="33"/>
      <c r="AA283" s="33"/>
      <c r="AB283" s="33"/>
      <c r="AC283" s="33"/>
      <c r="AD283" s="33"/>
      <c r="AE283" s="33"/>
      <c r="AR283" s="156" t="s">
        <v>147</v>
      </c>
      <c r="AT283" s="156" t="s">
        <v>142</v>
      </c>
      <c r="AU283" s="156" t="s">
        <v>83</v>
      </c>
      <c r="AY283" s="18" t="s">
        <v>140</v>
      </c>
      <c r="BE283" s="157">
        <f>IF(N283="základní",J283,0)</f>
        <v>0</v>
      </c>
      <c r="BF283" s="157">
        <f>IF(N283="snížená",J283,0)</f>
        <v>0</v>
      </c>
      <c r="BG283" s="157">
        <f>IF(N283="zákl. přenesená",J283,0)</f>
        <v>0</v>
      </c>
      <c r="BH283" s="157">
        <f>IF(N283="sníž. přenesená",J283,0)</f>
        <v>0</v>
      </c>
      <c r="BI283" s="157">
        <f>IF(N283="nulová",J283,0)</f>
        <v>0</v>
      </c>
      <c r="BJ283" s="18" t="s">
        <v>81</v>
      </c>
      <c r="BK283" s="157">
        <f>ROUND(I283*H283,2)</f>
        <v>0</v>
      </c>
      <c r="BL283" s="18" t="s">
        <v>147</v>
      </c>
      <c r="BM283" s="156" t="s">
        <v>1549</v>
      </c>
    </row>
    <row r="284" spans="1:65" s="2" customFormat="1" ht="39">
      <c r="A284" s="33"/>
      <c r="B284" s="34"/>
      <c r="C284" s="33"/>
      <c r="D284" s="158" t="s">
        <v>149</v>
      </c>
      <c r="E284" s="33"/>
      <c r="F284" s="159" t="s">
        <v>1136</v>
      </c>
      <c r="G284" s="33"/>
      <c r="H284" s="33"/>
      <c r="I284" s="160"/>
      <c r="J284" s="33"/>
      <c r="K284" s="33"/>
      <c r="L284" s="34"/>
      <c r="M284" s="161"/>
      <c r="N284" s="162"/>
      <c r="O284" s="59"/>
      <c r="P284" s="59"/>
      <c r="Q284" s="59"/>
      <c r="R284" s="59"/>
      <c r="S284" s="59"/>
      <c r="T284" s="60"/>
      <c r="U284" s="33"/>
      <c r="V284" s="33"/>
      <c r="W284" s="33"/>
      <c r="X284" s="33"/>
      <c r="Y284" s="33"/>
      <c r="Z284" s="33"/>
      <c r="AA284" s="33"/>
      <c r="AB284" s="33"/>
      <c r="AC284" s="33"/>
      <c r="AD284" s="33"/>
      <c r="AE284" s="33"/>
      <c r="AT284" s="18" t="s">
        <v>149</v>
      </c>
      <c r="AU284" s="18" t="s">
        <v>83</v>
      </c>
    </row>
    <row r="285" spans="1:65" s="2" customFormat="1" ht="11.25">
      <c r="A285" s="33"/>
      <c r="B285" s="34"/>
      <c r="C285" s="33"/>
      <c r="D285" s="163" t="s">
        <v>151</v>
      </c>
      <c r="E285" s="33"/>
      <c r="F285" s="164" t="s">
        <v>1137</v>
      </c>
      <c r="G285" s="33"/>
      <c r="H285" s="33"/>
      <c r="I285" s="160"/>
      <c r="J285" s="33"/>
      <c r="K285" s="33"/>
      <c r="L285" s="34"/>
      <c r="M285" s="161"/>
      <c r="N285" s="162"/>
      <c r="O285" s="59"/>
      <c r="P285" s="59"/>
      <c r="Q285" s="59"/>
      <c r="R285" s="59"/>
      <c r="S285" s="59"/>
      <c r="T285" s="60"/>
      <c r="U285" s="33"/>
      <c r="V285" s="33"/>
      <c r="W285" s="33"/>
      <c r="X285" s="33"/>
      <c r="Y285" s="33"/>
      <c r="Z285" s="33"/>
      <c r="AA285" s="33"/>
      <c r="AB285" s="33"/>
      <c r="AC285" s="33"/>
      <c r="AD285" s="33"/>
      <c r="AE285" s="33"/>
      <c r="AT285" s="18" t="s">
        <v>151</v>
      </c>
      <c r="AU285" s="18" t="s">
        <v>83</v>
      </c>
    </row>
    <row r="286" spans="1:65" s="13" customFormat="1" ht="11.25">
      <c r="B286" s="166"/>
      <c r="D286" s="158" t="s">
        <v>155</v>
      </c>
      <c r="E286" s="167" t="s">
        <v>1</v>
      </c>
      <c r="F286" s="168" t="s">
        <v>1528</v>
      </c>
      <c r="H286" s="169">
        <v>95</v>
      </c>
      <c r="I286" s="170"/>
      <c r="L286" s="166"/>
      <c r="M286" s="171"/>
      <c r="N286" s="172"/>
      <c r="O286" s="172"/>
      <c r="P286" s="172"/>
      <c r="Q286" s="172"/>
      <c r="R286" s="172"/>
      <c r="S286" s="172"/>
      <c r="T286" s="173"/>
      <c r="AT286" s="167" t="s">
        <v>155</v>
      </c>
      <c r="AU286" s="167" t="s">
        <v>83</v>
      </c>
      <c r="AV286" s="13" t="s">
        <v>83</v>
      </c>
      <c r="AW286" s="13" t="s">
        <v>30</v>
      </c>
      <c r="AX286" s="13" t="s">
        <v>81</v>
      </c>
      <c r="AY286" s="167" t="s">
        <v>140</v>
      </c>
    </row>
    <row r="287" spans="1:65" s="2" customFormat="1" ht="24.2" customHeight="1">
      <c r="A287" s="33"/>
      <c r="B287" s="144"/>
      <c r="C287" s="145" t="s">
        <v>293</v>
      </c>
      <c r="D287" s="145" t="s">
        <v>142</v>
      </c>
      <c r="E287" s="146" t="s">
        <v>1138</v>
      </c>
      <c r="F287" s="147" t="s">
        <v>1139</v>
      </c>
      <c r="G287" s="148" t="s">
        <v>393</v>
      </c>
      <c r="H287" s="149">
        <v>4</v>
      </c>
      <c r="I287" s="150"/>
      <c r="J287" s="151">
        <f>ROUND(I287*H287,2)</f>
        <v>0</v>
      </c>
      <c r="K287" s="147" t="s">
        <v>146</v>
      </c>
      <c r="L287" s="34"/>
      <c r="M287" s="152" t="s">
        <v>1</v>
      </c>
      <c r="N287" s="153" t="s">
        <v>38</v>
      </c>
      <c r="O287" s="59"/>
      <c r="P287" s="154">
        <f>O287*H287</f>
        <v>0</v>
      </c>
      <c r="Q287" s="154">
        <v>0</v>
      </c>
      <c r="R287" s="154">
        <f>Q287*H287</f>
        <v>0</v>
      </c>
      <c r="S287" s="154">
        <v>0</v>
      </c>
      <c r="T287" s="155">
        <f>S287*H287</f>
        <v>0</v>
      </c>
      <c r="U287" s="33"/>
      <c r="V287" s="33"/>
      <c r="W287" s="33"/>
      <c r="X287" s="33"/>
      <c r="Y287" s="33"/>
      <c r="Z287" s="33"/>
      <c r="AA287" s="33"/>
      <c r="AB287" s="33"/>
      <c r="AC287" s="33"/>
      <c r="AD287" s="33"/>
      <c r="AE287" s="33"/>
      <c r="AR287" s="156" t="s">
        <v>147</v>
      </c>
      <c r="AT287" s="156" t="s">
        <v>142</v>
      </c>
      <c r="AU287" s="156" t="s">
        <v>83</v>
      </c>
      <c r="AY287" s="18" t="s">
        <v>140</v>
      </c>
      <c r="BE287" s="157">
        <f>IF(N287="základní",J287,0)</f>
        <v>0</v>
      </c>
      <c r="BF287" s="157">
        <f>IF(N287="snížená",J287,0)</f>
        <v>0</v>
      </c>
      <c r="BG287" s="157">
        <f>IF(N287="zákl. přenesená",J287,0)</f>
        <v>0</v>
      </c>
      <c r="BH287" s="157">
        <f>IF(N287="sníž. přenesená",J287,0)</f>
        <v>0</v>
      </c>
      <c r="BI287" s="157">
        <f>IF(N287="nulová",J287,0)</f>
        <v>0</v>
      </c>
      <c r="BJ287" s="18" t="s">
        <v>81</v>
      </c>
      <c r="BK287" s="157">
        <f>ROUND(I287*H287,2)</f>
        <v>0</v>
      </c>
      <c r="BL287" s="18" t="s">
        <v>147</v>
      </c>
      <c r="BM287" s="156" t="s">
        <v>1550</v>
      </c>
    </row>
    <row r="288" spans="1:65" s="2" customFormat="1" ht="29.25">
      <c r="A288" s="33"/>
      <c r="B288" s="34"/>
      <c r="C288" s="33"/>
      <c r="D288" s="158" t="s">
        <v>149</v>
      </c>
      <c r="E288" s="33"/>
      <c r="F288" s="159" t="s">
        <v>1141</v>
      </c>
      <c r="G288" s="33"/>
      <c r="H288" s="33"/>
      <c r="I288" s="160"/>
      <c r="J288" s="33"/>
      <c r="K288" s="33"/>
      <c r="L288" s="34"/>
      <c r="M288" s="161"/>
      <c r="N288" s="162"/>
      <c r="O288" s="59"/>
      <c r="P288" s="59"/>
      <c r="Q288" s="59"/>
      <c r="R288" s="59"/>
      <c r="S288" s="59"/>
      <c r="T288" s="60"/>
      <c r="U288" s="33"/>
      <c r="V288" s="33"/>
      <c r="W288" s="33"/>
      <c r="X288" s="33"/>
      <c r="Y288" s="33"/>
      <c r="Z288" s="33"/>
      <c r="AA288" s="33"/>
      <c r="AB288" s="33"/>
      <c r="AC288" s="33"/>
      <c r="AD288" s="33"/>
      <c r="AE288" s="33"/>
      <c r="AT288" s="18" t="s">
        <v>149</v>
      </c>
      <c r="AU288" s="18" t="s">
        <v>83</v>
      </c>
    </row>
    <row r="289" spans="1:65" s="2" customFormat="1" ht="11.25">
      <c r="A289" s="33"/>
      <c r="B289" s="34"/>
      <c r="C289" s="33"/>
      <c r="D289" s="163" t="s">
        <v>151</v>
      </c>
      <c r="E289" s="33"/>
      <c r="F289" s="164" t="s">
        <v>1142</v>
      </c>
      <c r="G289" s="33"/>
      <c r="H289" s="33"/>
      <c r="I289" s="160"/>
      <c r="J289" s="33"/>
      <c r="K289" s="33"/>
      <c r="L289" s="34"/>
      <c r="M289" s="161"/>
      <c r="N289" s="162"/>
      <c r="O289" s="59"/>
      <c r="P289" s="59"/>
      <c r="Q289" s="59"/>
      <c r="R289" s="59"/>
      <c r="S289" s="59"/>
      <c r="T289" s="60"/>
      <c r="U289" s="33"/>
      <c r="V289" s="33"/>
      <c r="W289" s="33"/>
      <c r="X289" s="33"/>
      <c r="Y289" s="33"/>
      <c r="Z289" s="33"/>
      <c r="AA289" s="33"/>
      <c r="AB289" s="33"/>
      <c r="AC289" s="33"/>
      <c r="AD289" s="33"/>
      <c r="AE289" s="33"/>
      <c r="AT289" s="18" t="s">
        <v>151</v>
      </c>
      <c r="AU289" s="18" t="s">
        <v>83</v>
      </c>
    </row>
    <row r="290" spans="1:65" s="13" customFormat="1" ht="11.25">
      <c r="B290" s="166"/>
      <c r="D290" s="158" t="s">
        <v>155</v>
      </c>
      <c r="E290" s="167" t="s">
        <v>1</v>
      </c>
      <c r="F290" s="168" t="s">
        <v>147</v>
      </c>
      <c r="H290" s="169">
        <v>4</v>
      </c>
      <c r="I290" s="170"/>
      <c r="L290" s="166"/>
      <c r="M290" s="171"/>
      <c r="N290" s="172"/>
      <c r="O290" s="172"/>
      <c r="P290" s="172"/>
      <c r="Q290" s="172"/>
      <c r="R290" s="172"/>
      <c r="S290" s="172"/>
      <c r="T290" s="173"/>
      <c r="AT290" s="167" t="s">
        <v>155</v>
      </c>
      <c r="AU290" s="167" t="s">
        <v>83</v>
      </c>
      <c r="AV290" s="13" t="s">
        <v>83</v>
      </c>
      <c r="AW290" s="13" t="s">
        <v>30</v>
      </c>
      <c r="AX290" s="13" t="s">
        <v>81</v>
      </c>
      <c r="AY290" s="167" t="s">
        <v>140</v>
      </c>
    </row>
    <row r="291" spans="1:65" s="2" customFormat="1" ht="24.2" customHeight="1">
      <c r="A291" s="33"/>
      <c r="B291" s="144"/>
      <c r="C291" s="145" t="s">
        <v>849</v>
      </c>
      <c r="D291" s="145" t="s">
        <v>142</v>
      </c>
      <c r="E291" s="146" t="s">
        <v>1551</v>
      </c>
      <c r="F291" s="147" t="s">
        <v>1552</v>
      </c>
      <c r="G291" s="148" t="s">
        <v>393</v>
      </c>
      <c r="H291" s="149">
        <v>5</v>
      </c>
      <c r="I291" s="150"/>
      <c r="J291" s="151">
        <f>ROUND(I291*H291,2)</f>
        <v>0</v>
      </c>
      <c r="K291" s="147" t="s">
        <v>146</v>
      </c>
      <c r="L291" s="34"/>
      <c r="M291" s="152" t="s">
        <v>1</v>
      </c>
      <c r="N291" s="153" t="s">
        <v>38</v>
      </c>
      <c r="O291" s="59"/>
      <c r="P291" s="154">
        <f>O291*H291</f>
        <v>0</v>
      </c>
      <c r="Q291" s="154">
        <v>0</v>
      </c>
      <c r="R291" s="154">
        <f>Q291*H291</f>
        <v>0</v>
      </c>
      <c r="S291" s="154">
        <v>0</v>
      </c>
      <c r="T291" s="155">
        <f>S291*H291</f>
        <v>0</v>
      </c>
      <c r="U291" s="33"/>
      <c r="V291" s="33"/>
      <c r="W291" s="33"/>
      <c r="X291" s="33"/>
      <c r="Y291" s="33"/>
      <c r="Z291" s="33"/>
      <c r="AA291" s="33"/>
      <c r="AB291" s="33"/>
      <c r="AC291" s="33"/>
      <c r="AD291" s="33"/>
      <c r="AE291" s="33"/>
      <c r="AR291" s="156" t="s">
        <v>147</v>
      </c>
      <c r="AT291" s="156" t="s">
        <v>142</v>
      </c>
      <c r="AU291" s="156" t="s">
        <v>83</v>
      </c>
      <c r="AY291" s="18" t="s">
        <v>140</v>
      </c>
      <c r="BE291" s="157">
        <f>IF(N291="základní",J291,0)</f>
        <v>0</v>
      </c>
      <c r="BF291" s="157">
        <f>IF(N291="snížená",J291,0)</f>
        <v>0</v>
      </c>
      <c r="BG291" s="157">
        <f>IF(N291="zákl. přenesená",J291,0)</f>
        <v>0</v>
      </c>
      <c r="BH291" s="157">
        <f>IF(N291="sníž. přenesená",J291,0)</f>
        <v>0</v>
      </c>
      <c r="BI291" s="157">
        <f>IF(N291="nulová",J291,0)</f>
        <v>0</v>
      </c>
      <c r="BJ291" s="18" t="s">
        <v>81</v>
      </c>
      <c r="BK291" s="157">
        <f>ROUND(I291*H291,2)</f>
        <v>0</v>
      </c>
      <c r="BL291" s="18" t="s">
        <v>147</v>
      </c>
      <c r="BM291" s="156" t="s">
        <v>1553</v>
      </c>
    </row>
    <row r="292" spans="1:65" s="2" customFormat="1" ht="29.25">
      <c r="A292" s="33"/>
      <c r="B292" s="34"/>
      <c r="C292" s="33"/>
      <c r="D292" s="158" t="s">
        <v>149</v>
      </c>
      <c r="E292" s="33"/>
      <c r="F292" s="159" t="s">
        <v>1554</v>
      </c>
      <c r="G292" s="33"/>
      <c r="H292" s="33"/>
      <c r="I292" s="160"/>
      <c r="J292" s="33"/>
      <c r="K292" s="33"/>
      <c r="L292" s="34"/>
      <c r="M292" s="161"/>
      <c r="N292" s="162"/>
      <c r="O292" s="59"/>
      <c r="P292" s="59"/>
      <c r="Q292" s="59"/>
      <c r="R292" s="59"/>
      <c r="S292" s="59"/>
      <c r="T292" s="60"/>
      <c r="U292" s="33"/>
      <c r="V292" s="33"/>
      <c r="W292" s="33"/>
      <c r="X292" s="33"/>
      <c r="Y292" s="33"/>
      <c r="Z292" s="33"/>
      <c r="AA292" s="33"/>
      <c r="AB292" s="33"/>
      <c r="AC292" s="33"/>
      <c r="AD292" s="33"/>
      <c r="AE292" s="33"/>
      <c r="AT292" s="18" t="s">
        <v>149</v>
      </c>
      <c r="AU292" s="18" t="s">
        <v>83</v>
      </c>
    </row>
    <row r="293" spans="1:65" s="2" customFormat="1" ht="11.25">
      <c r="A293" s="33"/>
      <c r="B293" s="34"/>
      <c r="C293" s="33"/>
      <c r="D293" s="163" t="s">
        <v>151</v>
      </c>
      <c r="E293" s="33"/>
      <c r="F293" s="164" t="s">
        <v>1555</v>
      </c>
      <c r="G293" s="33"/>
      <c r="H293" s="33"/>
      <c r="I293" s="160"/>
      <c r="J293" s="33"/>
      <c r="K293" s="33"/>
      <c r="L293" s="34"/>
      <c r="M293" s="161"/>
      <c r="N293" s="162"/>
      <c r="O293" s="59"/>
      <c r="P293" s="59"/>
      <c r="Q293" s="59"/>
      <c r="R293" s="59"/>
      <c r="S293" s="59"/>
      <c r="T293" s="60"/>
      <c r="U293" s="33"/>
      <c r="V293" s="33"/>
      <c r="W293" s="33"/>
      <c r="X293" s="33"/>
      <c r="Y293" s="33"/>
      <c r="Z293" s="33"/>
      <c r="AA293" s="33"/>
      <c r="AB293" s="33"/>
      <c r="AC293" s="33"/>
      <c r="AD293" s="33"/>
      <c r="AE293" s="33"/>
      <c r="AT293" s="18" t="s">
        <v>151</v>
      </c>
      <c r="AU293" s="18" t="s">
        <v>83</v>
      </c>
    </row>
    <row r="294" spans="1:65" s="13" customFormat="1" ht="11.25">
      <c r="B294" s="166"/>
      <c r="D294" s="158" t="s">
        <v>155</v>
      </c>
      <c r="E294" s="167" t="s">
        <v>1</v>
      </c>
      <c r="F294" s="168" t="s">
        <v>267</v>
      </c>
      <c r="H294" s="169">
        <v>5</v>
      </c>
      <c r="I294" s="170"/>
      <c r="L294" s="166"/>
      <c r="M294" s="171"/>
      <c r="N294" s="172"/>
      <c r="O294" s="172"/>
      <c r="P294" s="172"/>
      <c r="Q294" s="172"/>
      <c r="R294" s="172"/>
      <c r="S294" s="172"/>
      <c r="T294" s="173"/>
      <c r="AT294" s="167" t="s">
        <v>155</v>
      </c>
      <c r="AU294" s="167" t="s">
        <v>83</v>
      </c>
      <c r="AV294" s="13" t="s">
        <v>83</v>
      </c>
      <c r="AW294" s="13" t="s">
        <v>30</v>
      </c>
      <c r="AX294" s="13" t="s">
        <v>81</v>
      </c>
      <c r="AY294" s="167" t="s">
        <v>140</v>
      </c>
    </row>
    <row r="295" spans="1:65" s="2" customFormat="1" ht="24.2" customHeight="1">
      <c r="A295" s="33"/>
      <c r="B295" s="144"/>
      <c r="C295" s="145" t="s">
        <v>307</v>
      </c>
      <c r="D295" s="145" t="s">
        <v>142</v>
      </c>
      <c r="E295" s="146" t="s">
        <v>1143</v>
      </c>
      <c r="F295" s="147" t="s">
        <v>1144</v>
      </c>
      <c r="G295" s="148" t="s">
        <v>393</v>
      </c>
      <c r="H295" s="149">
        <v>4</v>
      </c>
      <c r="I295" s="150"/>
      <c r="J295" s="151">
        <f>ROUND(I295*H295,2)</f>
        <v>0</v>
      </c>
      <c r="K295" s="147" t="s">
        <v>146</v>
      </c>
      <c r="L295" s="34"/>
      <c r="M295" s="152" t="s">
        <v>1</v>
      </c>
      <c r="N295" s="153" t="s">
        <v>38</v>
      </c>
      <c r="O295" s="59"/>
      <c r="P295" s="154">
        <f>O295*H295</f>
        <v>0</v>
      </c>
      <c r="Q295" s="154">
        <v>0</v>
      </c>
      <c r="R295" s="154">
        <f>Q295*H295</f>
        <v>0</v>
      </c>
      <c r="S295" s="154">
        <v>0</v>
      </c>
      <c r="T295" s="155">
        <f>S295*H295</f>
        <v>0</v>
      </c>
      <c r="U295" s="33"/>
      <c r="V295" s="33"/>
      <c r="W295" s="33"/>
      <c r="X295" s="33"/>
      <c r="Y295" s="33"/>
      <c r="Z295" s="33"/>
      <c r="AA295" s="33"/>
      <c r="AB295" s="33"/>
      <c r="AC295" s="33"/>
      <c r="AD295" s="33"/>
      <c r="AE295" s="33"/>
      <c r="AR295" s="156" t="s">
        <v>147</v>
      </c>
      <c r="AT295" s="156" t="s">
        <v>142</v>
      </c>
      <c r="AU295" s="156" t="s">
        <v>83</v>
      </c>
      <c r="AY295" s="18" t="s">
        <v>140</v>
      </c>
      <c r="BE295" s="157">
        <f>IF(N295="základní",J295,0)</f>
        <v>0</v>
      </c>
      <c r="BF295" s="157">
        <f>IF(N295="snížená",J295,0)</f>
        <v>0</v>
      </c>
      <c r="BG295" s="157">
        <f>IF(N295="zákl. přenesená",J295,0)</f>
        <v>0</v>
      </c>
      <c r="BH295" s="157">
        <f>IF(N295="sníž. přenesená",J295,0)</f>
        <v>0</v>
      </c>
      <c r="BI295" s="157">
        <f>IF(N295="nulová",J295,0)</f>
        <v>0</v>
      </c>
      <c r="BJ295" s="18" t="s">
        <v>81</v>
      </c>
      <c r="BK295" s="157">
        <f>ROUND(I295*H295,2)</f>
        <v>0</v>
      </c>
      <c r="BL295" s="18" t="s">
        <v>147</v>
      </c>
      <c r="BM295" s="156" t="s">
        <v>1556</v>
      </c>
    </row>
    <row r="296" spans="1:65" s="2" customFormat="1" ht="29.25">
      <c r="A296" s="33"/>
      <c r="B296" s="34"/>
      <c r="C296" s="33"/>
      <c r="D296" s="158" t="s">
        <v>149</v>
      </c>
      <c r="E296" s="33"/>
      <c r="F296" s="159" t="s">
        <v>1146</v>
      </c>
      <c r="G296" s="33"/>
      <c r="H296" s="33"/>
      <c r="I296" s="160"/>
      <c r="J296" s="33"/>
      <c r="K296" s="33"/>
      <c r="L296" s="34"/>
      <c r="M296" s="161"/>
      <c r="N296" s="162"/>
      <c r="O296" s="59"/>
      <c r="P296" s="59"/>
      <c r="Q296" s="59"/>
      <c r="R296" s="59"/>
      <c r="S296" s="59"/>
      <c r="T296" s="60"/>
      <c r="U296" s="33"/>
      <c r="V296" s="33"/>
      <c r="W296" s="33"/>
      <c r="X296" s="33"/>
      <c r="Y296" s="33"/>
      <c r="Z296" s="33"/>
      <c r="AA296" s="33"/>
      <c r="AB296" s="33"/>
      <c r="AC296" s="33"/>
      <c r="AD296" s="33"/>
      <c r="AE296" s="33"/>
      <c r="AT296" s="18" t="s">
        <v>149</v>
      </c>
      <c r="AU296" s="18" t="s">
        <v>83</v>
      </c>
    </row>
    <row r="297" spans="1:65" s="2" customFormat="1" ht="11.25">
      <c r="A297" s="33"/>
      <c r="B297" s="34"/>
      <c r="C297" s="33"/>
      <c r="D297" s="163" t="s">
        <v>151</v>
      </c>
      <c r="E297" s="33"/>
      <c r="F297" s="164" t="s">
        <v>1147</v>
      </c>
      <c r="G297" s="33"/>
      <c r="H297" s="33"/>
      <c r="I297" s="160"/>
      <c r="J297" s="33"/>
      <c r="K297" s="33"/>
      <c r="L297" s="34"/>
      <c r="M297" s="161"/>
      <c r="N297" s="162"/>
      <c r="O297" s="59"/>
      <c r="P297" s="59"/>
      <c r="Q297" s="59"/>
      <c r="R297" s="59"/>
      <c r="S297" s="59"/>
      <c r="T297" s="60"/>
      <c r="U297" s="33"/>
      <c r="V297" s="33"/>
      <c r="W297" s="33"/>
      <c r="X297" s="33"/>
      <c r="Y297" s="33"/>
      <c r="Z297" s="33"/>
      <c r="AA297" s="33"/>
      <c r="AB297" s="33"/>
      <c r="AC297" s="33"/>
      <c r="AD297" s="33"/>
      <c r="AE297" s="33"/>
      <c r="AT297" s="18" t="s">
        <v>151</v>
      </c>
      <c r="AU297" s="18" t="s">
        <v>83</v>
      </c>
    </row>
    <row r="298" spans="1:65" s="13" customFormat="1" ht="11.25">
      <c r="B298" s="166"/>
      <c r="D298" s="158" t="s">
        <v>155</v>
      </c>
      <c r="E298" s="167" t="s">
        <v>1</v>
      </c>
      <c r="F298" s="168" t="s">
        <v>147</v>
      </c>
      <c r="H298" s="169">
        <v>4</v>
      </c>
      <c r="I298" s="170"/>
      <c r="L298" s="166"/>
      <c r="M298" s="171"/>
      <c r="N298" s="172"/>
      <c r="O298" s="172"/>
      <c r="P298" s="172"/>
      <c r="Q298" s="172"/>
      <c r="R298" s="172"/>
      <c r="S298" s="172"/>
      <c r="T298" s="173"/>
      <c r="AT298" s="167" t="s">
        <v>155</v>
      </c>
      <c r="AU298" s="167" t="s">
        <v>83</v>
      </c>
      <c r="AV298" s="13" t="s">
        <v>83</v>
      </c>
      <c r="AW298" s="13" t="s">
        <v>30</v>
      </c>
      <c r="AX298" s="13" t="s">
        <v>81</v>
      </c>
      <c r="AY298" s="167" t="s">
        <v>140</v>
      </c>
    </row>
    <row r="299" spans="1:65" s="2" customFormat="1" ht="24.2" customHeight="1">
      <c r="A299" s="33"/>
      <c r="B299" s="144"/>
      <c r="C299" s="145" t="s">
        <v>314</v>
      </c>
      <c r="D299" s="145" t="s">
        <v>142</v>
      </c>
      <c r="E299" s="146" t="s">
        <v>1148</v>
      </c>
      <c r="F299" s="147" t="s">
        <v>1149</v>
      </c>
      <c r="G299" s="148" t="s">
        <v>393</v>
      </c>
      <c r="H299" s="149">
        <v>2</v>
      </c>
      <c r="I299" s="150"/>
      <c r="J299" s="151">
        <f>ROUND(I299*H299,2)</f>
        <v>0</v>
      </c>
      <c r="K299" s="147" t="s">
        <v>146</v>
      </c>
      <c r="L299" s="34"/>
      <c r="M299" s="152" t="s">
        <v>1</v>
      </c>
      <c r="N299" s="153" t="s">
        <v>38</v>
      </c>
      <c r="O299" s="59"/>
      <c r="P299" s="154">
        <f>O299*H299</f>
        <v>0</v>
      </c>
      <c r="Q299" s="154">
        <v>0</v>
      </c>
      <c r="R299" s="154">
        <f>Q299*H299</f>
        <v>0</v>
      </c>
      <c r="S299" s="154">
        <v>0</v>
      </c>
      <c r="T299" s="155">
        <f>S299*H299</f>
        <v>0</v>
      </c>
      <c r="U299" s="33"/>
      <c r="V299" s="33"/>
      <c r="W299" s="33"/>
      <c r="X299" s="33"/>
      <c r="Y299" s="33"/>
      <c r="Z299" s="33"/>
      <c r="AA299" s="33"/>
      <c r="AB299" s="33"/>
      <c r="AC299" s="33"/>
      <c r="AD299" s="33"/>
      <c r="AE299" s="33"/>
      <c r="AR299" s="156" t="s">
        <v>147</v>
      </c>
      <c r="AT299" s="156" t="s">
        <v>142</v>
      </c>
      <c r="AU299" s="156" t="s">
        <v>83</v>
      </c>
      <c r="AY299" s="18" t="s">
        <v>140</v>
      </c>
      <c r="BE299" s="157">
        <f>IF(N299="základní",J299,0)</f>
        <v>0</v>
      </c>
      <c r="BF299" s="157">
        <f>IF(N299="snížená",J299,0)</f>
        <v>0</v>
      </c>
      <c r="BG299" s="157">
        <f>IF(N299="zákl. přenesená",J299,0)</f>
        <v>0</v>
      </c>
      <c r="BH299" s="157">
        <f>IF(N299="sníž. přenesená",J299,0)</f>
        <v>0</v>
      </c>
      <c r="BI299" s="157">
        <f>IF(N299="nulová",J299,0)</f>
        <v>0</v>
      </c>
      <c r="BJ299" s="18" t="s">
        <v>81</v>
      </c>
      <c r="BK299" s="157">
        <f>ROUND(I299*H299,2)</f>
        <v>0</v>
      </c>
      <c r="BL299" s="18" t="s">
        <v>147</v>
      </c>
      <c r="BM299" s="156" t="s">
        <v>1557</v>
      </c>
    </row>
    <row r="300" spans="1:65" s="2" customFormat="1" ht="29.25">
      <c r="A300" s="33"/>
      <c r="B300" s="34"/>
      <c r="C300" s="33"/>
      <c r="D300" s="158" t="s">
        <v>149</v>
      </c>
      <c r="E300" s="33"/>
      <c r="F300" s="159" t="s">
        <v>1151</v>
      </c>
      <c r="G300" s="33"/>
      <c r="H300" s="33"/>
      <c r="I300" s="160"/>
      <c r="J300" s="33"/>
      <c r="K300" s="33"/>
      <c r="L300" s="34"/>
      <c r="M300" s="161"/>
      <c r="N300" s="162"/>
      <c r="O300" s="59"/>
      <c r="P300" s="59"/>
      <c r="Q300" s="59"/>
      <c r="R300" s="59"/>
      <c r="S300" s="59"/>
      <c r="T300" s="60"/>
      <c r="U300" s="33"/>
      <c r="V300" s="33"/>
      <c r="W300" s="33"/>
      <c r="X300" s="33"/>
      <c r="Y300" s="33"/>
      <c r="Z300" s="33"/>
      <c r="AA300" s="33"/>
      <c r="AB300" s="33"/>
      <c r="AC300" s="33"/>
      <c r="AD300" s="33"/>
      <c r="AE300" s="33"/>
      <c r="AT300" s="18" t="s">
        <v>149</v>
      </c>
      <c r="AU300" s="18" t="s">
        <v>83</v>
      </c>
    </row>
    <row r="301" spans="1:65" s="2" customFormat="1" ht="11.25">
      <c r="A301" s="33"/>
      <c r="B301" s="34"/>
      <c r="C301" s="33"/>
      <c r="D301" s="163" t="s">
        <v>151</v>
      </c>
      <c r="E301" s="33"/>
      <c r="F301" s="164" t="s">
        <v>1152</v>
      </c>
      <c r="G301" s="33"/>
      <c r="H301" s="33"/>
      <c r="I301" s="160"/>
      <c r="J301" s="33"/>
      <c r="K301" s="33"/>
      <c r="L301" s="34"/>
      <c r="M301" s="161"/>
      <c r="N301" s="162"/>
      <c r="O301" s="59"/>
      <c r="P301" s="59"/>
      <c r="Q301" s="59"/>
      <c r="R301" s="59"/>
      <c r="S301" s="59"/>
      <c r="T301" s="60"/>
      <c r="U301" s="33"/>
      <c r="V301" s="33"/>
      <c r="W301" s="33"/>
      <c r="X301" s="33"/>
      <c r="Y301" s="33"/>
      <c r="Z301" s="33"/>
      <c r="AA301" s="33"/>
      <c r="AB301" s="33"/>
      <c r="AC301" s="33"/>
      <c r="AD301" s="33"/>
      <c r="AE301" s="33"/>
      <c r="AT301" s="18" t="s">
        <v>151</v>
      </c>
      <c r="AU301" s="18" t="s">
        <v>83</v>
      </c>
    </row>
    <row r="302" spans="1:65" s="13" customFormat="1" ht="11.25">
      <c r="B302" s="166"/>
      <c r="D302" s="158" t="s">
        <v>155</v>
      </c>
      <c r="E302" s="167" t="s">
        <v>1</v>
      </c>
      <c r="F302" s="168" t="s">
        <v>83</v>
      </c>
      <c r="H302" s="169">
        <v>2</v>
      </c>
      <c r="I302" s="170"/>
      <c r="L302" s="166"/>
      <c r="M302" s="171"/>
      <c r="N302" s="172"/>
      <c r="O302" s="172"/>
      <c r="P302" s="172"/>
      <c r="Q302" s="172"/>
      <c r="R302" s="172"/>
      <c r="S302" s="172"/>
      <c r="T302" s="173"/>
      <c r="AT302" s="167" t="s">
        <v>155</v>
      </c>
      <c r="AU302" s="167" t="s">
        <v>83</v>
      </c>
      <c r="AV302" s="13" t="s">
        <v>83</v>
      </c>
      <c r="AW302" s="13" t="s">
        <v>30</v>
      </c>
      <c r="AX302" s="13" t="s">
        <v>81</v>
      </c>
      <c r="AY302" s="167" t="s">
        <v>140</v>
      </c>
    </row>
    <row r="303" spans="1:65" s="2" customFormat="1" ht="24.2" customHeight="1">
      <c r="A303" s="33"/>
      <c r="B303" s="144"/>
      <c r="C303" s="145" t="s">
        <v>320</v>
      </c>
      <c r="D303" s="145" t="s">
        <v>142</v>
      </c>
      <c r="E303" s="146" t="s">
        <v>1153</v>
      </c>
      <c r="F303" s="147" t="s">
        <v>1154</v>
      </c>
      <c r="G303" s="148" t="s">
        <v>393</v>
      </c>
      <c r="H303" s="149">
        <v>5</v>
      </c>
      <c r="I303" s="150"/>
      <c r="J303" s="151">
        <f>ROUND(I303*H303,2)</f>
        <v>0</v>
      </c>
      <c r="K303" s="147" t="s">
        <v>146</v>
      </c>
      <c r="L303" s="34"/>
      <c r="M303" s="152" t="s">
        <v>1</v>
      </c>
      <c r="N303" s="153" t="s">
        <v>38</v>
      </c>
      <c r="O303" s="59"/>
      <c r="P303" s="154">
        <f>O303*H303</f>
        <v>0</v>
      </c>
      <c r="Q303" s="154">
        <v>0</v>
      </c>
      <c r="R303" s="154">
        <f>Q303*H303</f>
        <v>0</v>
      </c>
      <c r="S303" s="154">
        <v>0</v>
      </c>
      <c r="T303" s="155">
        <f>S303*H303</f>
        <v>0</v>
      </c>
      <c r="U303" s="33"/>
      <c r="V303" s="33"/>
      <c r="W303" s="33"/>
      <c r="X303" s="33"/>
      <c r="Y303" s="33"/>
      <c r="Z303" s="33"/>
      <c r="AA303" s="33"/>
      <c r="AB303" s="33"/>
      <c r="AC303" s="33"/>
      <c r="AD303" s="33"/>
      <c r="AE303" s="33"/>
      <c r="AR303" s="156" t="s">
        <v>147</v>
      </c>
      <c r="AT303" s="156" t="s">
        <v>142</v>
      </c>
      <c r="AU303" s="156" t="s">
        <v>83</v>
      </c>
      <c r="AY303" s="18" t="s">
        <v>140</v>
      </c>
      <c r="BE303" s="157">
        <f>IF(N303="základní",J303,0)</f>
        <v>0</v>
      </c>
      <c r="BF303" s="157">
        <f>IF(N303="snížená",J303,0)</f>
        <v>0</v>
      </c>
      <c r="BG303" s="157">
        <f>IF(N303="zákl. přenesená",J303,0)</f>
        <v>0</v>
      </c>
      <c r="BH303" s="157">
        <f>IF(N303="sníž. přenesená",J303,0)</f>
        <v>0</v>
      </c>
      <c r="BI303" s="157">
        <f>IF(N303="nulová",J303,0)</f>
        <v>0</v>
      </c>
      <c r="BJ303" s="18" t="s">
        <v>81</v>
      </c>
      <c r="BK303" s="157">
        <f>ROUND(I303*H303,2)</f>
        <v>0</v>
      </c>
      <c r="BL303" s="18" t="s">
        <v>147</v>
      </c>
      <c r="BM303" s="156" t="s">
        <v>1558</v>
      </c>
    </row>
    <row r="304" spans="1:65" s="2" customFormat="1" ht="29.25">
      <c r="A304" s="33"/>
      <c r="B304" s="34"/>
      <c r="C304" s="33"/>
      <c r="D304" s="158" t="s">
        <v>149</v>
      </c>
      <c r="E304" s="33"/>
      <c r="F304" s="159" t="s">
        <v>1156</v>
      </c>
      <c r="G304" s="33"/>
      <c r="H304" s="33"/>
      <c r="I304" s="160"/>
      <c r="J304" s="33"/>
      <c r="K304" s="33"/>
      <c r="L304" s="34"/>
      <c r="M304" s="161"/>
      <c r="N304" s="162"/>
      <c r="O304" s="59"/>
      <c r="P304" s="59"/>
      <c r="Q304" s="59"/>
      <c r="R304" s="59"/>
      <c r="S304" s="59"/>
      <c r="T304" s="60"/>
      <c r="U304" s="33"/>
      <c r="V304" s="33"/>
      <c r="W304" s="33"/>
      <c r="X304" s="33"/>
      <c r="Y304" s="33"/>
      <c r="Z304" s="33"/>
      <c r="AA304" s="33"/>
      <c r="AB304" s="33"/>
      <c r="AC304" s="33"/>
      <c r="AD304" s="33"/>
      <c r="AE304" s="33"/>
      <c r="AT304" s="18" t="s">
        <v>149</v>
      </c>
      <c r="AU304" s="18" t="s">
        <v>83</v>
      </c>
    </row>
    <row r="305" spans="1:65" s="2" customFormat="1" ht="11.25">
      <c r="A305" s="33"/>
      <c r="B305" s="34"/>
      <c r="C305" s="33"/>
      <c r="D305" s="163" t="s">
        <v>151</v>
      </c>
      <c r="E305" s="33"/>
      <c r="F305" s="164" t="s">
        <v>1157</v>
      </c>
      <c r="G305" s="33"/>
      <c r="H305" s="33"/>
      <c r="I305" s="160"/>
      <c r="J305" s="33"/>
      <c r="K305" s="33"/>
      <c r="L305" s="34"/>
      <c r="M305" s="161"/>
      <c r="N305" s="162"/>
      <c r="O305" s="59"/>
      <c r="P305" s="59"/>
      <c r="Q305" s="59"/>
      <c r="R305" s="59"/>
      <c r="S305" s="59"/>
      <c r="T305" s="60"/>
      <c r="U305" s="33"/>
      <c r="V305" s="33"/>
      <c r="W305" s="33"/>
      <c r="X305" s="33"/>
      <c r="Y305" s="33"/>
      <c r="Z305" s="33"/>
      <c r="AA305" s="33"/>
      <c r="AB305" s="33"/>
      <c r="AC305" s="33"/>
      <c r="AD305" s="33"/>
      <c r="AE305" s="33"/>
      <c r="AT305" s="18" t="s">
        <v>151</v>
      </c>
      <c r="AU305" s="18" t="s">
        <v>83</v>
      </c>
    </row>
    <row r="306" spans="1:65" s="13" customFormat="1" ht="11.25">
      <c r="B306" s="166"/>
      <c r="D306" s="158" t="s">
        <v>155</v>
      </c>
      <c r="E306" s="167" t="s">
        <v>1</v>
      </c>
      <c r="F306" s="168" t="s">
        <v>267</v>
      </c>
      <c r="H306" s="169">
        <v>5</v>
      </c>
      <c r="I306" s="170"/>
      <c r="L306" s="166"/>
      <c r="M306" s="171"/>
      <c r="N306" s="172"/>
      <c r="O306" s="172"/>
      <c r="P306" s="172"/>
      <c r="Q306" s="172"/>
      <c r="R306" s="172"/>
      <c r="S306" s="172"/>
      <c r="T306" s="173"/>
      <c r="AT306" s="167" t="s">
        <v>155</v>
      </c>
      <c r="AU306" s="167" t="s">
        <v>83</v>
      </c>
      <c r="AV306" s="13" t="s">
        <v>83</v>
      </c>
      <c r="AW306" s="13" t="s">
        <v>30</v>
      </c>
      <c r="AX306" s="13" t="s">
        <v>81</v>
      </c>
      <c r="AY306" s="167" t="s">
        <v>140</v>
      </c>
    </row>
    <row r="307" spans="1:65" s="2" customFormat="1" ht="24.2" customHeight="1">
      <c r="A307" s="33"/>
      <c r="B307" s="144"/>
      <c r="C307" s="145" t="s">
        <v>362</v>
      </c>
      <c r="D307" s="145" t="s">
        <v>142</v>
      </c>
      <c r="E307" s="146" t="s">
        <v>244</v>
      </c>
      <c r="F307" s="147" t="s">
        <v>245</v>
      </c>
      <c r="G307" s="148" t="s">
        <v>145</v>
      </c>
      <c r="H307" s="149">
        <v>80</v>
      </c>
      <c r="I307" s="150"/>
      <c r="J307" s="151">
        <f>ROUND(I307*H307,2)</f>
        <v>0</v>
      </c>
      <c r="K307" s="147" t="s">
        <v>146</v>
      </c>
      <c r="L307" s="34"/>
      <c r="M307" s="152" t="s">
        <v>1</v>
      </c>
      <c r="N307" s="153" t="s">
        <v>38</v>
      </c>
      <c r="O307" s="59"/>
      <c r="P307" s="154">
        <f>O307*H307</f>
        <v>0</v>
      </c>
      <c r="Q307" s="154">
        <v>0</v>
      </c>
      <c r="R307" s="154">
        <f>Q307*H307</f>
        <v>0</v>
      </c>
      <c r="S307" s="154">
        <v>0</v>
      </c>
      <c r="T307" s="155">
        <f>S307*H307</f>
        <v>0</v>
      </c>
      <c r="U307" s="33"/>
      <c r="V307" s="33"/>
      <c r="W307" s="33"/>
      <c r="X307" s="33"/>
      <c r="Y307" s="33"/>
      <c r="Z307" s="33"/>
      <c r="AA307" s="33"/>
      <c r="AB307" s="33"/>
      <c r="AC307" s="33"/>
      <c r="AD307" s="33"/>
      <c r="AE307" s="33"/>
      <c r="AR307" s="156" t="s">
        <v>147</v>
      </c>
      <c r="AT307" s="156" t="s">
        <v>142</v>
      </c>
      <c r="AU307" s="156" t="s">
        <v>83</v>
      </c>
      <c r="AY307" s="18" t="s">
        <v>140</v>
      </c>
      <c r="BE307" s="157">
        <f>IF(N307="základní",J307,0)</f>
        <v>0</v>
      </c>
      <c r="BF307" s="157">
        <f>IF(N307="snížená",J307,0)</f>
        <v>0</v>
      </c>
      <c r="BG307" s="157">
        <f>IF(N307="zákl. přenesená",J307,0)</f>
        <v>0</v>
      </c>
      <c r="BH307" s="157">
        <f>IF(N307="sníž. přenesená",J307,0)</f>
        <v>0</v>
      </c>
      <c r="BI307" s="157">
        <f>IF(N307="nulová",J307,0)</f>
        <v>0</v>
      </c>
      <c r="BJ307" s="18" t="s">
        <v>81</v>
      </c>
      <c r="BK307" s="157">
        <f>ROUND(I307*H307,2)</f>
        <v>0</v>
      </c>
      <c r="BL307" s="18" t="s">
        <v>147</v>
      </c>
      <c r="BM307" s="156" t="s">
        <v>1559</v>
      </c>
    </row>
    <row r="308" spans="1:65" s="2" customFormat="1" ht="19.5">
      <c r="A308" s="33"/>
      <c r="B308" s="34"/>
      <c r="C308" s="33"/>
      <c r="D308" s="158" t="s">
        <v>149</v>
      </c>
      <c r="E308" s="33"/>
      <c r="F308" s="159" t="s">
        <v>247</v>
      </c>
      <c r="G308" s="33"/>
      <c r="H308" s="33"/>
      <c r="I308" s="160"/>
      <c r="J308" s="33"/>
      <c r="K308" s="33"/>
      <c r="L308" s="34"/>
      <c r="M308" s="161"/>
      <c r="N308" s="162"/>
      <c r="O308" s="59"/>
      <c r="P308" s="59"/>
      <c r="Q308" s="59"/>
      <c r="R308" s="59"/>
      <c r="S308" s="59"/>
      <c r="T308" s="60"/>
      <c r="U308" s="33"/>
      <c r="V308" s="33"/>
      <c r="W308" s="33"/>
      <c r="X308" s="33"/>
      <c r="Y308" s="33"/>
      <c r="Z308" s="33"/>
      <c r="AA308" s="33"/>
      <c r="AB308" s="33"/>
      <c r="AC308" s="33"/>
      <c r="AD308" s="33"/>
      <c r="AE308" s="33"/>
      <c r="AT308" s="18" t="s">
        <v>149</v>
      </c>
      <c r="AU308" s="18" t="s">
        <v>83</v>
      </c>
    </row>
    <row r="309" spans="1:65" s="2" customFormat="1" ht="11.25">
      <c r="A309" s="33"/>
      <c r="B309" s="34"/>
      <c r="C309" s="33"/>
      <c r="D309" s="163" t="s">
        <v>151</v>
      </c>
      <c r="E309" s="33"/>
      <c r="F309" s="164" t="s">
        <v>248</v>
      </c>
      <c r="G309" s="33"/>
      <c r="H309" s="33"/>
      <c r="I309" s="160"/>
      <c r="J309" s="33"/>
      <c r="K309" s="33"/>
      <c r="L309" s="34"/>
      <c r="M309" s="161"/>
      <c r="N309" s="162"/>
      <c r="O309" s="59"/>
      <c r="P309" s="59"/>
      <c r="Q309" s="59"/>
      <c r="R309" s="59"/>
      <c r="S309" s="59"/>
      <c r="T309" s="60"/>
      <c r="U309" s="33"/>
      <c r="V309" s="33"/>
      <c r="W309" s="33"/>
      <c r="X309" s="33"/>
      <c r="Y309" s="33"/>
      <c r="Z309" s="33"/>
      <c r="AA309" s="33"/>
      <c r="AB309" s="33"/>
      <c r="AC309" s="33"/>
      <c r="AD309" s="33"/>
      <c r="AE309" s="33"/>
      <c r="AT309" s="18" t="s">
        <v>151</v>
      </c>
      <c r="AU309" s="18" t="s">
        <v>83</v>
      </c>
    </row>
    <row r="310" spans="1:65" s="2" customFormat="1" ht="117">
      <c r="A310" s="33"/>
      <c r="B310" s="34"/>
      <c r="C310" s="33"/>
      <c r="D310" s="158" t="s">
        <v>153</v>
      </c>
      <c r="E310" s="33"/>
      <c r="F310" s="165" t="s">
        <v>249</v>
      </c>
      <c r="G310" s="33"/>
      <c r="H310" s="33"/>
      <c r="I310" s="160"/>
      <c r="J310" s="33"/>
      <c r="K310" s="33"/>
      <c r="L310" s="34"/>
      <c r="M310" s="161"/>
      <c r="N310" s="162"/>
      <c r="O310" s="59"/>
      <c r="P310" s="59"/>
      <c r="Q310" s="59"/>
      <c r="R310" s="59"/>
      <c r="S310" s="59"/>
      <c r="T310" s="60"/>
      <c r="U310" s="33"/>
      <c r="V310" s="33"/>
      <c r="W310" s="33"/>
      <c r="X310" s="33"/>
      <c r="Y310" s="33"/>
      <c r="Z310" s="33"/>
      <c r="AA310" s="33"/>
      <c r="AB310" s="33"/>
      <c r="AC310" s="33"/>
      <c r="AD310" s="33"/>
      <c r="AE310" s="33"/>
      <c r="AT310" s="18" t="s">
        <v>153</v>
      </c>
      <c r="AU310" s="18" t="s">
        <v>83</v>
      </c>
    </row>
    <row r="311" spans="1:65" s="13" customFormat="1" ht="11.25">
      <c r="B311" s="166"/>
      <c r="D311" s="158" t="s">
        <v>155</v>
      </c>
      <c r="E311" s="167" t="s">
        <v>1</v>
      </c>
      <c r="F311" s="168" t="s">
        <v>1560</v>
      </c>
      <c r="H311" s="169">
        <v>80</v>
      </c>
      <c r="I311" s="170"/>
      <c r="L311" s="166"/>
      <c r="M311" s="171"/>
      <c r="N311" s="172"/>
      <c r="O311" s="172"/>
      <c r="P311" s="172"/>
      <c r="Q311" s="172"/>
      <c r="R311" s="172"/>
      <c r="S311" s="172"/>
      <c r="T311" s="173"/>
      <c r="AT311" s="167" t="s">
        <v>155</v>
      </c>
      <c r="AU311" s="167" t="s">
        <v>83</v>
      </c>
      <c r="AV311" s="13" t="s">
        <v>83</v>
      </c>
      <c r="AW311" s="13" t="s">
        <v>30</v>
      </c>
      <c r="AX311" s="13" t="s">
        <v>81</v>
      </c>
      <c r="AY311" s="167" t="s">
        <v>140</v>
      </c>
    </row>
    <row r="312" spans="1:65" s="2" customFormat="1" ht="16.5" customHeight="1">
      <c r="A312" s="33"/>
      <c r="B312" s="144"/>
      <c r="C312" s="182" t="s">
        <v>370</v>
      </c>
      <c r="D312" s="182" t="s">
        <v>231</v>
      </c>
      <c r="E312" s="183" t="s">
        <v>252</v>
      </c>
      <c r="F312" s="184" t="s">
        <v>253</v>
      </c>
      <c r="G312" s="185" t="s">
        <v>254</v>
      </c>
      <c r="H312" s="186">
        <v>2</v>
      </c>
      <c r="I312" s="187"/>
      <c r="J312" s="188">
        <f>ROUND(I312*H312,2)</f>
        <v>0</v>
      </c>
      <c r="K312" s="184" t="s">
        <v>146</v>
      </c>
      <c r="L312" s="189"/>
      <c r="M312" s="190" t="s">
        <v>1</v>
      </c>
      <c r="N312" s="191" t="s">
        <v>38</v>
      </c>
      <c r="O312" s="59"/>
      <c r="P312" s="154">
        <f>O312*H312</f>
        <v>0</v>
      </c>
      <c r="Q312" s="154">
        <v>1E-3</v>
      </c>
      <c r="R312" s="154">
        <f>Q312*H312</f>
        <v>2E-3</v>
      </c>
      <c r="S312" s="154">
        <v>0</v>
      </c>
      <c r="T312" s="155">
        <f>S312*H312</f>
        <v>0</v>
      </c>
      <c r="U312" s="33"/>
      <c r="V312" s="33"/>
      <c r="W312" s="33"/>
      <c r="X312" s="33"/>
      <c r="Y312" s="33"/>
      <c r="Z312" s="33"/>
      <c r="AA312" s="33"/>
      <c r="AB312" s="33"/>
      <c r="AC312" s="33"/>
      <c r="AD312" s="33"/>
      <c r="AE312" s="33"/>
      <c r="AR312" s="156" t="s">
        <v>199</v>
      </c>
      <c r="AT312" s="156" t="s">
        <v>231</v>
      </c>
      <c r="AU312" s="156" t="s">
        <v>83</v>
      </c>
      <c r="AY312" s="18" t="s">
        <v>140</v>
      </c>
      <c r="BE312" s="157">
        <f>IF(N312="základní",J312,0)</f>
        <v>0</v>
      </c>
      <c r="BF312" s="157">
        <f>IF(N312="snížená",J312,0)</f>
        <v>0</v>
      </c>
      <c r="BG312" s="157">
        <f>IF(N312="zákl. přenesená",J312,0)</f>
        <v>0</v>
      </c>
      <c r="BH312" s="157">
        <f>IF(N312="sníž. přenesená",J312,0)</f>
        <v>0</v>
      </c>
      <c r="BI312" s="157">
        <f>IF(N312="nulová",J312,0)</f>
        <v>0</v>
      </c>
      <c r="BJ312" s="18" t="s">
        <v>81</v>
      </c>
      <c r="BK312" s="157">
        <f>ROUND(I312*H312,2)</f>
        <v>0</v>
      </c>
      <c r="BL312" s="18" t="s">
        <v>147</v>
      </c>
      <c r="BM312" s="156" t="s">
        <v>1561</v>
      </c>
    </row>
    <row r="313" spans="1:65" s="2" customFormat="1" ht="11.25">
      <c r="A313" s="33"/>
      <c r="B313" s="34"/>
      <c r="C313" s="33"/>
      <c r="D313" s="158" t="s">
        <v>149</v>
      </c>
      <c r="E313" s="33"/>
      <c r="F313" s="159" t="s">
        <v>253</v>
      </c>
      <c r="G313" s="33"/>
      <c r="H313" s="33"/>
      <c r="I313" s="160"/>
      <c r="J313" s="33"/>
      <c r="K313" s="33"/>
      <c r="L313" s="34"/>
      <c r="M313" s="161"/>
      <c r="N313" s="162"/>
      <c r="O313" s="59"/>
      <c r="P313" s="59"/>
      <c r="Q313" s="59"/>
      <c r="R313" s="59"/>
      <c r="S313" s="59"/>
      <c r="T313" s="60"/>
      <c r="U313" s="33"/>
      <c r="V313" s="33"/>
      <c r="W313" s="33"/>
      <c r="X313" s="33"/>
      <c r="Y313" s="33"/>
      <c r="Z313" s="33"/>
      <c r="AA313" s="33"/>
      <c r="AB313" s="33"/>
      <c r="AC313" s="33"/>
      <c r="AD313" s="33"/>
      <c r="AE313" s="33"/>
      <c r="AT313" s="18" t="s">
        <v>149</v>
      </c>
      <c r="AU313" s="18" t="s">
        <v>83</v>
      </c>
    </row>
    <row r="314" spans="1:65" s="13" customFormat="1" ht="11.25">
      <c r="B314" s="166"/>
      <c r="D314" s="158" t="s">
        <v>155</v>
      </c>
      <c r="E314" s="167" t="s">
        <v>1</v>
      </c>
      <c r="F314" s="168" t="s">
        <v>256</v>
      </c>
      <c r="H314" s="169">
        <v>2</v>
      </c>
      <c r="I314" s="170"/>
      <c r="L314" s="166"/>
      <c r="M314" s="171"/>
      <c r="N314" s="172"/>
      <c r="O314" s="172"/>
      <c r="P314" s="172"/>
      <c r="Q314" s="172"/>
      <c r="R314" s="172"/>
      <c r="S314" s="172"/>
      <c r="T314" s="173"/>
      <c r="AT314" s="167" t="s">
        <v>155</v>
      </c>
      <c r="AU314" s="167" t="s">
        <v>83</v>
      </c>
      <c r="AV314" s="13" t="s">
        <v>83</v>
      </c>
      <c r="AW314" s="13" t="s">
        <v>30</v>
      </c>
      <c r="AX314" s="13" t="s">
        <v>81</v>
      </c>
      <c r="AY314" s="167" t="s">
        <v>140</v>
      </c>
    </row>
    <row r="315" spans="1:65" s="15" customFormat="1" ht="11.25">
      <c r="B315" s="192"/>
      <c r="D315" s="158" t="s">
        <v>155</v>
      </c>
      <c r="E315" s="193" t="s">
        <v>1</v>
      </c>
      <c r="F315" s="194" t="s">
        <v>98</v>
      </c>
      <c r="H315" s="193" t="s">
        <v>1</v>
      </c>
      <c r="I315" s="195"/>
      <c r="L315" s="192"/>
      <c r="M315" s="196"/>
      <c r="N315" s="197"/>
      <c r="O315" s="197"/>
      <c r="P315" s="197"/>
      <c r="Q315" s="197"/>
      <c r="R315" s="197"/>
      <c r="S315" s="197"/>
      <c r="T315" s="198"/>
      <c r="AT315" s="193" t="s">
        <v>155</v>
      </c>
      <c r="AU315" s="193" t="s">
        <v>83</v>
      </c>
      <c r="AV315" s="15" t="s">
        <v>81</v>
      </c>
      <c r="AW315" s="15" t="s">
        <v>30</v>
      </c>
      <c r="AX315" s="15" t="s">
        <v>73</v>
      </c>
      <c r="AY315" s="193" t="s">
        <v>140</v>
      </c>
    </row>
    <row r="316" spans="1:65" s="2" customFormat="1" ht="33" customHeight="1">
      <c r="A316" s="33"/>
      <c r="B316" s="144"/>
      <c r="C316" s="145" t="s">
        <v>860</v>
      </c>
      <c r="D316" s="145" t="s">
        <v>142</v>
      </c>
      <c r="E316" s="146" t="s">
        <v>1162</v>
      </c>
      <c r="F316" s="147" t="s">
        <v>1163</v>
      </c>
      <c r="G316" s="148" t="s">
        <v>393</v>
      </c>
      <c r="H316" s="149">
        <v>26</v>
      </c>
      <c r="I316" s="150"/>
      <c r="J316" s="151">
        <f>ROUND(I316*H316,2)</f>
        <v>0</v>
      </c>
      <c r="K316" s="147" t="s">
        <v>146</v>
      </c>
      <c r="L316" s="34"/>
      <c r="M316" s="152" t="s">
        <v>1</v>
      </c>
      <c r="N316" s="153" t="s">
        <v>38</v>
      </c>
      <c r="O316" s="59"/>
      <c r="P316" s="154">
        <f>O316*H316</f>
        <v>0</v>
      </c>
      <c r="Q316" s="154">
        <v>0</v>
      </c>
      <c r="R316" s="154">
        <f>Q316*H316</f>
        <v>0</v>
      </c>
      <c r="S316" s="154">
        <v>0</v>
      </c>
      <c r="T316" s="155">
        <f>S316*H316</f>
        <v>0</v>
      </c>
      <c r="U316" s="33"/>
      <c r="V316" s="33"/>
      <c r="W316" s="33"/>
      <c r="X316" s="33"/>
      <c r="Y316" s="33"/>
      <c r="Z316" s="33"/>
      <c r="AA316" s="33"/>
      <c r="AB316" s="33"/>
      <c r="AC316" s="33"/>
      <c r="AD316" s="33"/>
      <c r="AE316" s="33"/>
      <c r="AR316" s="156" t="s">
        <v>147</v>
      </c>
      <c r="AT316" s="156" t="s">
        <v>142</v>
      </c>
      <c r="AU316" s="156" t="s">
        <v>83</v>
      </c>
      <c r="AY316" s="18" t="s">
        <v>140</v>
      </c>
      <c r="BE316" s="157">
        <f>IF(N316="základní",J316,0)</f>
        <v>0</v>
      </c>
      <c r="BF316" s="157">
        <f>IF(N316="snížená",J316,0)</f>
        <v>0</v>
      </c>
      <c r="BG316" s="157">
        <f>IF(N316="zákl. přenesená",J316,0)</f>
        <v>0</v>
      </c>
      <c r="BH316" s="157">
        <f>IF(N316="sníž. přenesená",J316,0)</f>
        <v>0</v>
      </c>
      <c r="BI316" s="157">
        <f>IF(N316="nulová",J316,0)</f>
        <v>0</v>
      </c>
      <c r="BJ316" s="18" t="s">
        <v>81</v>
      </c>
      <c r="BK316" s="157">
        <f>ROUND(I316*H316,2)</f>
        <v>0</v>
      </c>
      <c r="BL316" s="18" t="s">
        <v>147</v>
      </c>
      <c r="BM316" s="156" t="s">
        <v>1562</v>
      </c>
    </row>
    <row r="317" spans="1:65" s="2" customFormat="1" ht="19.5">
      <c r="A317" s="33"/>
      <c r="B317" s="34"/>
      <c r="C317" s="33"/>
      <c r="D317" s="158" t="s">
        <v>149</v>
      </c>
      <c r="E317" s="33"/>
      <c r="F317" s="159" t="s">
        <v>1165</v>
      </c>
      <c r="G317" s="33"/>
      <c r="H317" s="33"/>
      <c r="I317" s="160"/>
      <c r="J317" s="33"/>
      <c r="K317" s="33"/>
      <c r="L317" s="34"/>
      <c r="M317" s="161"/>
      <c r="N317" s="162"/>
      <c r="O317" s="59"/>
      <c r="P317" s="59"/>
      <c r="Q317" s="59"/>
      <c r="R317" s="59"/>
      <c r="S317" s="59"/>
      <c r="T317" s="60"/>
      <c r="U317" s="33"/>
      <c r="V317" s="33"/>
      <c r="W317" s="33"/>
      <c r="X317" s="33"/>
      <c r="Y317" s="33"/>
      <c r="Z317" s="33"/>
      <c r="AA317" s="33"/>
      <c r="AB317" s="33"/>
      <c r="AC317" s="33"/>
      <c r="AD317" s="33"/>
      <c r="AE317" s="33"/>
      <c r="AT317" s="18" t="s">
        <v>149</v>
      </c>
      <c r="AU317" s="18" t="s">
        <v>83</v>
      </c>
    </row>
    <row r="318" spans="1:65" s="2" customFormat="1" ht="11.25">
      <c r="A318" s="33"/>
      <c r="B318" s="34"/>
      <c r="C318" s="33"/>
      <c r="D318" s="163" t="s">
        <v>151</v>
      </c>
      <c r="E318" s="33"/>
      <c r="F318" s="164" t="s">
        <v>1166</v>
      </c>
      <c r="G318" s="33"/>
      <c r="H318" s="33"/>
      <c r="I318" s="160"/>
      <c r="J318" s="33"/>
      <c r="K318" s="33"/>
      <c r="L318" s="34"/>
      <c r="M318" s="161"/>
      <c r="N318" s="162"/>
      <c r="O318" s="59"/>
      <c r="P318" s="59"/>
      <c r="Q318" s="59"/>
      <c r="R318" s="59"/>
      <c r="S318" s="59"/>
      <c r="T318" s="60"/>
      <c r="U318" s="33"/>
      <c r="V318" s="33"/>
      <c r="W318" s="33"/>
      <c r="X318" s="33"/>
      <c r="Y318" s="33"/>
      <c r="Z318" s="33"/>
      <c r="AA318" s="33"/>
      <c r="AB318" s="33"/>
      <c r="AC318" s="33"/>
      <c r="AD318" s="33"/>
      <c r="AE318" s="33"/>
      <c r="AT318" s="18" t="s">
        <v>151</v>
      </c>
      <c r="AU318" s="18" t="s">
        <v>83</v>
      </c>
    </row>
    <row r="319" spans="1:65" s="13" customFormat="1" ht="11.25">
      <c r="B319" s="166"/>
      <c r="D319" s="158" t="s">
        <v>155</v>
      </c>
      <c r="E319" s="167" t="s">
        <v>1</v>
      </c>
      <c r="F319" s="168" t="s">
        <v>293</v>
      </c>
      <c r="H319" s="169">
        <v>26</v>
      </c>
      <c r="I319" s="170"/>
      <c r="L319" s="166"/>
      <c r="M319" s="171"/>
      <c r="N319" s="172"/>
      <c r="O319" s="172"/>
      <c r="P319" s="172"/>
      <c r="Q319" s="172"/>
      <c r="R319" s="172"/>
      <c r="S319" s="172"/>
      <c r="T319" s="173"/>
      <c r="AT319" s="167" t="s">
        <v>155</v>
      </c>
      <c r="AU319" s="167" t="s">
        <v>83</v>
      </c>
      <c r="AV319" s="13" t="s">
        <v>83</v>
      </c>
      <c r="AW319" s="13" t="s">
        <v>30</v>
      </c>
      <c r="AX319" s="13" t="s">
        <v>81</v>
      </c>
      <c r="AY319" s="167" t="s">
        <v>140</v>
      </c>
    </row>
    <row r="320" spans="1:65" s="2" customFormat="1" ht="24.2" customHeight="1">
      <c r="A320" s="33"/>
      <c r="B320" s="144"/>
      <c r="C320" s="145" t="s">
        <v>704</v>
      </c>
      <c r="D320" s="145" t="s">
        <v>142</v>
      </c>
      <c r="E320" s="146" t="s">
        <v>1167</v>
      </c>
      <c r="F320" s="147" t="s">
        <v>1168</v>
      </c>
      <c r="G320" s="148" t="s">
        <v>393</v>
      </c>
      <c r="H320" s="149">
        <v>26</v>
      </c>
      <c r="I320" s="150"/>
      <c r="J320" s="151">
        <f>ROUND(I320*H320,2)</f>
        <v>0</v>
      </c>
      <c r="K320" s="147" t="s">
        <v>146</v>
      </c>
      <c r="L320" s="34"/>
      <c r="M320" s="152" t="s">
        <v>1</v>
      </c>
      <c r="N320" s="153" t="s">
        <v>38</v>
      </c>
      <c r="O320" s="59"/>
      <c r="P320" s="154">
        <f>O320*H320</f>
        <v>0</v>
      </c>
      <c r="Q320" s="154">
        <v>0</v>
      </c>
      <c r="R320" s="154">
        <f>Q320*H320</f>
        <v>0</v>
      </c>
      <c r="S320" s="154">
        <v>0</v>
      </c>
      <c r="T320" s="155">
        <f>S320*H320</f>
        <v>0</v>
      </c>
      <c r="U320" s="33"/>
      <c r="V320" s="33"/>
      <c r="W320" s="33"/>
      <c r="X320" s="33"/>
      <c r="Y320" s="33"/>
      <c r="Z320" s="33"/>
      <c r="AA320" s="33"/>
      <c r="AB320" s="33"/>
      <c r="AC320" s="33"/>
      <c r="AD320" s="33"/>
      <c r="AE320" s="33"/>
      <c r="AR320" s="156" t="s">
        <v>147</v>
      </c>
      <c r="AT320" s="156" t="s">
        <v>142</v>
      </c>
      <c r="AU320" s="156" t="s">
        <v>83</v>
      </c>
      <c r="AY320" s="18" t="s">
        <v>140</v>
      </c>
      <c r="BE320" s="157">
        <f>IF(N320="základní",J320,0)</f>
        <v>0</v>
      </c>
      <c r="BF320" s="157">
        <f>IF(N320="snížená",J320,0)</f>
        <v>0</v>
      </c>
      <c r="BG320" s="157">
        <f>IF(N320="zákl. přenesená",J320,0)</f>
        <v>0</v>
      </c>
      <c r="BH320" s="157">
        <f>IF(N320="sníž. přenesená",J320,0)</f>
        <v>0</v>
      </c>
      <c r="BI320" s="157">
        <f>IF(N320="nulová",J320,0)</f>
        <v>0</v>
      </c>
      <c r="BJ320" s="18" t="s">
        <v>81</v>
      </c>
      <c r="BK320" s="157">
        <f>ROUND(I320*H320,2)</f>
        <v>0</v>
      </c>
      <c r="BL320" s="18" t="s">
        <v>147</v>
      </c>
      <c r="BM320" s="156" t="s">
        <v>1563</v>
      </c>
    </row>
    <row r="321" spans="1:65" s="2" customFormat="1" ht="29.25">
      <c r="A321" s="33"/>
      <c r="B321" s="34"/>
      <c r="C321" s="33"/>
      <c r="D321" s="158" t="s">
        <v>149</v>
      </c>
      <c r="E321" s="33"/>
      <c r="F321" s="159" t="s">
        <v>1170</v>
      </c>
      <c r="G321" s="33"/>
      <c r="H321" s="33"/>
      <c r="I321" s="160"/>
      <c r="J321" s="33"/>
      <c r="K321" s="33"/>
      <c r="L321" s="34"/>
      <c r="M321" s="161"/>
      <c r="N321" s="162"/>
      <c r="O321" s="59"/>
      <c r="P321" s="59"/>
      <c r="Q321" s="59"/>
      <c r="R321" s="59"/>
      <c r="S321" s="59"/>
      <c r="T321" s="60"/>
      <c r="U321" s="33"/>
      <c r="V321" s="33"/>
      <c r="W321" s="33"/>
      <c r="X321" s="33"/>
      <c r="Y321" s="33"/>
      <c r="Z321" s="33"/>
      <c r="AA321" s="33"/>
      <c r="AB321" s="33"/>
      <c r="AC321" s="33"/>
      <c r="AD321" s="33"/>
      <c r="AE321" s="33"/>
      <c r="AT321" s="18" t="s">
        <v>149</v>
      </c>
      <c r="AU321" s="18" t="s">
        <v>83</v>
      </c>
    </row>
    <row r="322" spans="1:65" s="2" customFormat="1" ht="11.25">
      <c r="A322" s="33"/>
      <c r="B322" s="34"/>
      <c r="C322" s="33"/>
      <c r="D322" s="163" t="s">
        <v>151</v>
      </c>
      <c r="E322" s="33"/>
      <c r="F322" s="164" t="s">
        <v>1171</v>
      </c>
      <c r="G322" s="33"/>
      <c r="H322" s="33"/>
      <c r="I322" s="160"/>
      <c r="J322" s="33"/>
      <c r="K322" s="33"/>
      <c r="L322" s="34"/>
      <c r="M322" s="161"/>
      <c r="N322" s="162"/>
      <c r="O322" s="59"/>
      <c r="P322" s="59"/>
      <c r="Q322" s="59"/>
      <c r="R322" s="59"/>
      <c r="S322" s="59"/>
      <c r="T322" s="60"/>
      <c r="U322" s="33"/>
      <c r="V322" s="33"/>
      <c r="W322" s="33"/>
      <c r="X322" s="33"/>
      <c r="Y322" s="33"/>
      <c r="Z322" s="33"/>
      <c r="AA322" s="33"/>
      <c r="AB322" s="33"/>
      <c r="AC322" s="33"/>
      <c r="AD322" s="33"/>
      <c r="AE322" s="33"/>
      <c r="AT322" s="18" t="s">
        <v>151</v>
      </c>
      <c r="AU322" s="18" t="s">
        <v>83</v>
      </c>
    </row>
    <row r="323" spans="1:65" s="13" customFormat="1" ht="11.25">
      <c r="B323" s="166"/>
      <c r="D323" s="158" t="s">
        <v>155</v>
      </c>
      <c r="E323" s="167" t="s">
        <v>1</v>
      </c>
      <c r="F323" s="168" t="s">
        <v>293</v>
      </c>
      <c r="H323" s="169">
        <v>26</v>
      </c>
      <c r="I323" s="170"/>
      <c r="L323" s="166"/>
      <c r="M323" s="171"/>
      <c r="N323" s="172"/>
      <c r="O323" s="172"/>
      <c r="P323" s="172"/>
      <c r="Q323" s="172"/>
      <c r="R323" s="172"/>
      <c r="S323" s="172"/>
      <c r="T323" s="173"/>
      <c r="AT323" s="167" t="s">
        <v>155</v>
      </c>
      <c r="AU323" s="167" t="s">
        <v>83</v>
      </c>
      <c r="AV323" s="13" t="s">
        <v>83</v>
      </c>
      <c r="AW323" s="13" t="s">
        <v>30</v>
      </c>
      <c r="AX323" s="13" t="s">
        <v>81</v>
      </c>
      <c r="AY323" s="167" t="s">
        <v>140</v>
      </c>
    </row>
    <row r="324" spans="1:65" s="2" customFormat="1" ht="16.5" customHeight="1">
      <c r="A324" s="33"/>
      <c r="B324" s="144"/>
      <c r="C324" s="182" t="s">
        <v>375</v>
      </c>
      <c r="D324" s="182" t="s">
        <v>231</v>
      </c>
      <c r="E324" s="183" t="s">
        <v>1172</v>
      </c>
      <c r="F324" s="184" t="s">
        <v>1173</v>
      </c>
      <c r="G324" s="185" t="s">
        <v>393</v>
      </c>
      <c r="H324" s="186">
        <v>26</v>
      </c>
      <c r="I324" s="187"/>
      <c r="J324" s="188">
        <f>ROUND(I324*H324,2)</f>
        <v>0</v>
      </c>
      <c r="K324" s="184" t="s">
        <v>146</v>
      </c>
      <c r="L324" s="189"/>
      <c r="M324" s="190" t="s">
        <v>1</v>
      </c>
      <c r="N324" s="191" t="s">
        <v>38</v>
      </c>
      <c r="O324" s="59"/>
      <c r="P324" s="154">
        <f>O324*H324</f>
        <v>0</v>
      </c>
      <c r="Q324" s="154">
        <v>0.04</v>
      </c>
      <c r="R324" s="154">
        <f>Q324*H324</f>
        <v>1.04</v>
      </c>
      <c r="S324" s="154">
        <v>0</v>
      </c>
      <c r="T324" s="155">
        <f>S324*H324</f>
        <v>0</v>
      </c>
      <c r="U324" s="33"/>
      <c r="V324" s="33"/>
      <c r="W324" s="33"/>
      <c r="X324" s="33"/>
      <c r="Y324" s="33"/>
      <c r="Z324" s="33"/>
      <c r="AA324" s="33"/>
      <c r="AB324" s="33"/>
      <c r="AC324" s="33"/>
      <c r="AD324" s="33"/>
      <c r="AE324" s="33"/>
      <c r="AR324" s="156" t="s">
        <v>199</v>
      </c>
      <c r="AT324" s="156" t="s">
        <v>231</v>
      </c>
      <c r="AU324" s="156" t="s">
        <v>83</v>
      </c>
      <c r="AY324" s="18" t="s">
        <v>140</v>
      </c>
      <c r="BE324" s="157">
        <f>IF(N324="základní",J324,0)</f>
        <v>0</v>
      </c>
      <c r="BF324" s="157">
        <f>IF(N324="snížená",J324,0)</f>
        <v>0</v>
      </c>
      <c r="BG324" s="157">
        <f>IF(N324="zákl. přenesená",J324,0)</f>
        <v>0</v>
      </c>
      <c r="BH324" s="157">
        <f>IF(N324="sníž. přenesená",J324,0)</f>
        <v>0</v>
      </c>
      <c r="BI324" s="157">
        <f>IF(N324="nulová",J324,0)</f>
        <v>0</v>
      </c>
      <c r="BJ324" s="18" t="s">
        <v>81</v>
      </c>
      <c r="BK324" s="157">
        <f>ROUND(I324*H324,2)</f>
        <v>0</v>
      </c>
      <c r="BL324" s="18" t="s">
        <v>147</v>
      </c>
      <c r="BM324" s="156" t="s">
        <v>1564</v>
      </c>
    </row>
    <row r="325" spans="1:65" s="2" customFormat="1" ht="11.25">
      <c r="A325" s="33"/>
      <c r="B325" s="34"/>
      <c r="C325" s="33"/>
      <c r="D325" s="158" t="s">
        <v>149</v>
      </c>
      <c r="E325" s="33"/>
      <c r="F325" s="159" t="s">
        <v>1173</v>
      </c>
      <c r="G325" s="33"/>
      <c r="H325" s="33"/>
      <c r="I325" s="160"/>
      <c r="J325" s="33"/>
      <c r="K325" s="33"/>
      <c r="L325" s="34"/>
      <c r="M325" s="161"/>
      <c r="N325" s="162"/>
      <c r="O325" s="59"/>
      <c r="P325" s="59"/>
      <c r="Q325" s="59"/>
      <c r="R325" s="59"/>
      <c r="S325" s="59"/>
      <c r="T325" s="60"/>
      <c r="U325" s="33"/>
      <c r="V325" s="33"/>
      <c r="W325" s="33"/>
      <c r="X325" s="33"/>
      <c r="Y325" s="33"/>
      <c r="Z325" s="33"/>
      <c r="AA325" s="33"/>
      <c r="AB325" s="33"/>
      <c r="AC325" s="33"/>
      <c r="AD325" s="33"/>
      <c r="AE325" s="33"/>
      <c r="AT325" s="18" t="s">
        <v>149</v>
      </c>
      <c r="AU325" s="18" t="s">
        <v>83</v>
      </c>
    </row>
    <row r="326" spans="1:65" s="13" customFormat="1" ht="11.25">
      <c r="B326" s="166"/>
      <c r="D326" s="158" t="s">
        <v>155</v>
      </c>
      <c r="E326" s="167" t="s">
        <v>1</v>
      </c>
      <c r="F326" s="168" t="s">
        <v>293</v>
      </c>
      <c r="H326" s="169">
        <v>26</v>
      </c>
      <c r="I326" s="170"/>
      <c r="L326" s="166"/>
      <c r="M326" s="171"/>
      <c r="N326" s="172"/>
      <c r="O326" s="172"/>
      <c r="P326" s="172"/>
      <c r="Q326" s="172"/>
      <c r="R326" s="172"/>
      <c r="S326" s="172"/>
      <c r="T326" s="173"/>
      <c r="AT326" s="167" t="s">
        <v>155</v>
      </c>
      <c r="AU326" s="167" t="s">
        <v>83</v>
      </c>
      <c r="AV326" s="13" t="s">
        <v>83</v>
      </c>
      <c r="AW326" s="13" t="s">
        <v>30</v>
      </c>
      <c r="AX326" s="13" t="s">
        <v>81</v>
      </c>
      <c r="AY326" s="167" t="s">
        <v>140</v>
      </c>
    </row>
    <row r="327" spans="1:65" s="2" customFormat="1" ht="24.2" customHeight="1">
      <c r="A327" s="33"/>
      <c r="B327" s="144"/>
      <c r="C327" s="145" t="s">
        <v>383</v>
      </c>
      <c r="D327" s="145" t="s">
        <v>142</v>
      </c>
      <c r="E327" s="146" t="s">
        <v>1175</v>
      </c>
      <c r="F327" s="147" t="s">
        <v>1176</v>
      </c>
      <c r="G327" s="148" t="s">
        <v>393</v>
      </c>
      <c r="H327" s="149">
        <v>26</v>
      </c>
      <c r="I327" s="150"/>
      <c r="J327" s="151">
        <f>ROUND(I327*H327,2)</f>
        <v>0</v>
      </c>
      <c r="K327" s="147" t="s">
        <v>146</v>
      </c>
      <c r="L327" s="34"/>
      <c r="M327" s="152" t="s">
        <v>1</v>
      </c>
      <c r="N327" s="153" t="s">
        <v>38</v>
      </c>
      <c r="O327" s="59"/>
      <c r="P327" s="154">
        <f>O327*H327</f>
        <v>0</v>
      </c>
      <c r="Q327" s="154">
        <v>5.0000000000000002E-5</v>
      </c>
      <c r="R327" s="154">
        <f>Q327*H327</f>
        <v>1.3000000000000002E-3</v>
      </c>
      <c r="S327" s="154">
        <v>0</v>
      </c>
      <c r="T327" s="155">
        <f>S327*H327</f>
        <v>0</v>
      </c>
      <c r="U327" s="33"/>
      <c r="V327" s="33"/>
      <c r="W327" s="33"/>
      <c r="X327" s="33"/>
      <c r="Y327" s="33"/>
      <c r="Z327" s="33"/>
      <c r="AA327" s="33"/>
      <c r="AB327" s="33"/>
      <c r="AC327" s="33"/>
      <c r="AD327" s="33"/>
      <c r="AE327" s="33"/>
      <c r="AR327" s="156" t="s">
        <v>147</v>
      </c>
      <c r="AT327" s="156" t="s">
        <v>142</v>
      </c>
      <c r="AU327" s="156" t="s">
        <v>83</v>
      </c>
      <c r="AY327" s="18" t="s">
        <v>140</v>
      </c>
      <c r="BE327" s="157">
        <f>IF(N327="základní",J327,0)</f>
        <v>0</v>
      </c>
      <c r="BF327" s="157">
        <f>IF(N327="snížená",J327,0)</f>
        <v>0</v>
      </c>
      <c r="BG327" s="157">
        <f>IF(N327="zákl. přenesená",J327,0)</f>
        <v>0</v>
      </c>
      <c r="BH327" s="157">
        <f>IF(N327="sníž. přenesená",J327,0)</f>
        <v>0</v>
      </c>
      <c r="BI327" s="157">
        <f>IF(N327="nulová",J327,0)</f>
        <v>0</v>
      </c>
      <c r="BJ327" s="18" t="s">
        <v>81</v>
      </c>
      <c r="BK327" s="157">
        <f>ROUND(I327*H327,2)</f>
        <v>0</v>
      </c>
      <c r="BL327" s="18" t="s">
        <v>147</v>
      </c>
      <c r="BM327" s="156" t="s">
        <v>1565</v>
      </c>
    </row>
    <row r="328" spans="1:65" s="2" customFormat="1" ht="11.25">
      <c r="A328" s="33"/>
      <c r="B328" s="34"/>
      <c r="C328" s="33"/>
      <c r="D328" s="158" t="s">
        <v>149</v>
      </c>
      <c r="E328" s="33"/>
      <c r="F328" s="159" t="s">
        <v>1178</v>
      </c>
      <c r="G328" s="33"/>
      <c r="H328" s="33"/>
      <c r="I328" s="160"/>
      <c r="J328" s="33"/>
      <c r="K328" s="33"/>
      <c r="L328" s="34"/>
      <c r="M328" s="161"/>
      <c r="N328" s="162"/>
      <c r="O328" s="59"/>
      <c r="P328" s="59"/>
      <c r="Q328" s="59"/>
      <c r="R328" s="59"/>
      <c r="S328" s="59"/>
      <c r="T328" s="60"/>
      <c r="U328" s="33"/>
      <c r="V328" s="33"/>
      <c r="W328" s="33"/>
      <c r="X328" s="33"/>
      <c r="Y328" s="33"/>
      <c r="Z328" s="33"/>
      <c r="AA328" s="33"/>
      <c r="AB328" s="33"/>
      <c r="AC328" s="33"/>
      <c r="AD328" s="33"/>
      <c r="AE328" s="33"/>
      <c r="AT328" s="18" t="s">
        <v>149</v>
      </c>
      <c r="AU328" s="18" t="s">
        <v>83</v>
      </c>
    </row>
    <row r="329" spans="1:65" s="2" customFormat="1" ht="11.25">
      <c r="A329" s="33"/>
      <c r="B329" s="34"/>
      <c r="C329" s="33"/>
      <c r="D329" s="163" t="s">
        <v>151</v>
      </c>
      <c r="E329" s="33"/>
      <c r="F329" s="164" t="s">
        <v>1179</v>
      </c>
      <c r="G329" s="33"/>
      <c r="H329" s="33"/>
      <c r="I329" s="160"/>
      <c r="J329" s="33"/>
      <c r="K329" s="33"/>
      <c r="L329" s="34"/>
      <c r="M329" s="161"/>
      <c r="N329" s="162"/>
      <c r="O329" s="59"/>
      <c r="P329" s="59"/>
      <c r="Q329" s="59"/>
      <c r="R329" s="59"/>
      <c r="S329" s="59"/>
      <c r="T329" s="60"/>
      <c r="U329" s="33"/>
      <c r="V329" s="33"/>
      <c r="W329" s="33"/>
      <c r="X329" s="33"/>
      <c r="Y329" s="33"/>
      <c r="Z329" s="33"/>
      <c r="AA329" s="33"/>
      <c r="AB329" s="33"/>
      <c r="AC329" s="33"/>
      <c r="AD329" s="33"/>
      <c r="AE329" s="33"/>
      <c r="AT329" s="18" t="s">
        <v>151</v>
      </c>
      <c r="AU329" s="18" t="s">
        <v>83</v>
      </c>
    </row>
    <row r="330" spans="1:65" s="13" customFormat="1" ht="11.25">
      <c r="B330" s="166"/>
      <c r="D330" s="158" t="s">
        <v>155</v>
      </c>
      <c r="E330" s="167" t="s">
        <v>1</v>
      </c>
      <c r="F330" s="168" t="s">
        <v>293</v>
      </c>
      <c r="H330" s="169">
        <v>26</v>
      </c>
      <c r="I330" s="170"/>
      <c r="L330" s="166"/>
      <c r="M330" s="171"/>
      <c r="N330" s="172"/>
      <c r="O330" s="172"/>
      <c r="P330" s="172"/>
      <c r="Q330" s="172"/>
      <c r="R330" s="172"/>
      <c r="S330" s="172"/>
      <c r="T330" s="173"/>
      <c r="AT330" s="167" t="s">
        <v>155</v>
      </c>
      <c r="AU330" s="167" t="s">
        <v>83</v>
      </c>
      <c r="AV330" s="13" t="s">
        <v>83</v>
      </c>
      <c r="AW330" s="13" t="s">
        <v>30</v>
      </c>
      <c r="AX330" s="13" t="s">
        <v>81</v>
      </c>
      <c r="AY330" s="167" t="s">
        <v>140</v>
      </c>
    </row>
    <row r="331" spans="1:65" s="2" customFormat="1" ht="21.75" customHeight="1">
      <c r="A331" s="33"/>
      <c r="B331" s="144"/>
      <c r="C331" s="182" t="s">
        <v>390</v>
      </c>
      <c r="D331" s="182" t="s">
        <v>231</v>
      </c>
      <c r="E331" s="183" t="s">
        <v>1180</v>
      </c>
      <c r="F331" s="184" t="s">
        <v>1181</v>
      </c>
      <c r="G331" s="185" t="s">
        <v>393</v>
      </c>
      <c r="H331" s="186">
        <v>78</v>
      </c>
      <c r="I331" s="187"/>
      <c r="J331" s="188">
        <f>ROUND(I331*H331,2)</f>
        <v>0</v>
      </c>
      <c r="K331" s="184" t="s">
        <v>146</v>
      </c>
      <c r="L331" s="189"/>
      <c r="M331" s="190" t="s">
        <v>1</v>
      </c>
      <c r="N331" s="191" t="s">
        <v>38</v>
      </c>
      <c r="O331" s="59"/>
      <c r="P331" s="154">
        <f>O331*H331</f>
        <v>0</v>
      </c>
      <c r="Q331" s="154">
        <v>4.7200000000000002E-3</v>
      </c>
      <c r="R331" s="154">
        <f>Q331*H331</f>
        <v>0.36816000000000004</v>
      </c>
      <c r="S331" s="154">
        <v>0</v>
      </c>
      <c r="T331" s="155">
        <f>S331*H331</f>
        <v>0</v>
      </c>
      <c r="U331" s="33"/>
      <c r="V331" s="33"/>
      <c r="W331" s="33"/>
      <c r="X331" s="33"/>
      <c r="Y331" s="33"/>
      <c r="Z331" s="33"/>
      <c r="AA331" s="33"/>
      <c r="AB331" s="33"/>
      <c r="AC331" s="33"/>
      <c r="AD331" s="33"/>
      <c r="AE331" s="33"/>
      <c r="AR331" s="156" t="s">
        <v>199</v>
      </c>
      <c r="AT331" s="156" t="s">
        <v>231</v>
      </c>
      <c r="AU331" s="156" t="s">
        <v>83</v>
      </c>
      <c r="AY331" s="18" t="s">
        <v>140</v>
      </c>
      <c r="BE331" s="157">
        <f>IF(N331="základní",J331,0)</f>
        <v>0</v>
      </c>
      <c r="BF331" s="157">
        <f>IF(N331="snížená",J331,0)</f>
        <v>0</v>
      </c>
      <c r="BG331" s="157">
        <f>IF(N331="zákl. přenesená",J331,0)</f>
        <v>0</v>
      </c>
      <c r="BH331" s="157">
        <f>IF(N331="sníž. přenesená",J331,0)</f>
        <v>0</v>
      </c>
      <c r="BI331" s="157">
        <f>IF(N331="nulová",J331,0)</f>
        <v>0</v>
      </c>
      <c r="BJ331" s="18" t="s">
        <v>81</v>
      </c>
      <c r="BK331" s="157">
        <f>ROUND(I331*H331,2)</f>
        <v>0</v>
      </c>
      <c r="BL331" s="18" t="s">
        <v>147</v>
      </c>
      <c r="BM331" s="156" t="s">
        <v>1566</v>
      </c>
    </row>
    <row r="332" spans="1:65" s="2" customFormat="1" ht="11.25">
      <c r="A332" s="33"/>
      <c r="B332" s="34"/>
      <c r="C332" s="33"/>
      <c r="D332" s="158" t="s">
        <v>149</v>
      </c>
      <c r="E332" s="33"/>
      <c r="F332" s="159" t="s">
        <v>1181</v>
      </c>
      <c r="G332" s="33"/>
      <c r="H332" s="33"/>
      <c r="I332" s="160"/>
      <c r="J332" s="33"/>
      <c r="K332" s="33"/>
      <c r="L332" s="34"/>
      <c r="M332" s="161"/>
      <c r="N332" s="162"/>
      <c r="O332" s="59"/>
      <c r="P332" s="59"/>
      <c r="Q332" s="59"/>
      <c r="R332" s="59"/>
      <c r="S332" s="59"/>
      <c r="T332" s="60"/>
      <c r="U332" s="33"/>
      <c r="V332" s="33"/>
      <c r="W332" s="33"/>
      <c r="X332" s="33"/>
      <c r="Y332" s="33"/>
      <c r="Z332" s="33"/>
      <c r="AA332" s="33"/>
      <c r="AB332" s="33"/>
      <c r="AC332" s="33"/>
      <c r="AD332" s="33"/>
      <c r="AE332" s="33"/>
      <c r="AT332" s="18" t="s">
        <v>149</v>
      </c>
      <c r="AU332" s="18" t="s">
        <v>83</v>
      </c>
    </row>
    <row r="333" spans="1:65" s="13" customFormat="1" ht="11.25">
      <c r="B333" s="166"/>
      <c r="D333" s="158" t="s">
        <v>155</v>
      </c>
      <c r="E333" s="167" t="s">
        <v>1</v>
      </c>
      <c r="F333" s="168" t="s">
        <v>1567</v>
      </c>
      <c r="H333" s="169">
        <v>78</v>
      </c>
      <c r="I333" s="170"/>
      <c r="L333" s="166"/>
      <c r="M333" s="171"/>
      <c r="N333" s="172"/>
      <c r="O333" s="172"/>
      <c r="P333" s="172"/>
      <c r="Q333" s="172"/>
      <c r="R333" s="172"/>
      <c r="S333" s="172"/>
      <c r="T333" s="173"/>
      <c r="AT333" s="167" t="s">
        <v>155</v>
      </c>
      <c r="AU333" s="167" t="s">
        <v>83</v>
      </c>
      <c r="AV333" s="13" t="s">
        <v>83</v>
      </c>
      <c r="AW333" s="13" t="s">
        <v>30</v>
      </c>
      <c r="AX333" s="13" t="s">
        <v>81</v>
      </c>
      <c r="AY333" s="167" t="s">
        <v>140</v>
      </c>
    </row>
    <row r="334" spans="1:65" s="2" customFormat="1" ht="24.2" customHeight="1">
      <c r="A334" s="33"/>
      <c r="B334" s="144"/>
      <c r="C334" s="145" t="s">
        <v>868</v>
      </c>
      <c r="D334" s="145" t="s">
        <v>142</v>
      </c>
      <c r="E334" s="146" t="s">
        <v>1184</v>
      </c>
      <c r="F334" s="147" t="s">
        <v>1185</v>
      </c>
      <c r="G334" s="148" t="s">
        <v>393</v>
      </c>
      <c r="H334" s="149">
        <v>26</v>
      </c>
      <c r="I334" s="150"/>
      <c r="J334" s="151">
        <f>ROUND(I334*H334,2)</f>
        <v>0</v>
      </c>
      <c r="K334" s="147" t="s">
        <v>146</v>
      </c>
      <c r="L334" s="34"/>
      <c r="M334" s="152" t="s">
        <v>1</v>
      </c>
      <c r="N334" s="153" t="s">
        <v>38</v>
      </c>
      <c r="O334" s="59"/>
      <c r="P334" s="154">
        <f>O334*H334</f>
        <v>0</v>
      </c>
      <c r="Q334" s="154">
        <v>0</v>
      </c>
      <c r="R334" s="154">
        <f>Q334*H334</f>
        <v>0</v>
      </c>
      <c r="S334" s="154">
        <v>0</v>
      </c>
      <c r="T334" s="155">
        <f>S334*H334</f>
        <v>0</v>
      </c>
      <c r="U334" s="33"/>
      <c r="V334" s="33"/>
      <c r="W334" s="33"/>
      <c r="X334" s="33"/>
      <c r="Y334" s="33"/>
      <c r="Z334" s="33"/>
      <c r="AA334" s="33"/>
      <c r="AB334" s="33"/>
      <c r="AC334" s="33"/>
      <c r="AD334" s="33"/>
      <c r="AE334" s="33"/>
      <c r="AR334" s="156" t="s">
        <v>147</v>
      </c>
      <c r="AT334" s="156" t="s">
        <v>142</v>
      </c>
      <c r="AU334" s="156" t="s">
        <v>83</v>
      </c>
      <c r="AY334" s="18" t="s">
        <v>140</v>
      </c>
      <c r="BE334" s="157">
        <f>IF(N334="základní",J334,0)</f>
        <v>0</v>
      </c>
      <c r="BF334" s="157">
        <f>IF(N334="snížená",J334,0)</f>
        <v>0</v>
      </c>
      <c r="BG334" s="157">
        <f>IF(N334="zákl. přenesená",J334,0)</f>
        <v>0</v>
      </c>
      <c r="BH334" s="157">
        <f>IF(N334="sníž. přenesená",J334,0)</f>
        <v>0</v>
      </c>
      <c r="BI334" s="157">
        <f>IF(N334="nulová",J334,0)</f>
        <v>0</v>
      </c>
      <c r="BJ334" s="18" t="s">
        <v>81</v>
      </c>
      <c r="BK334" s="157">
        <f>ROUND(I334*H334,2)</f>
        <v>0</v>
      </c>
      <c r="BL334" s="18" t="s">
        <v>147</v>
      </c>
      <c r="BM334" s="156" t="s">
        <v>1568</v>
      </c>
    </row>
    <row r="335" spans="1:65" s="2" customFormat="1" ht="19.5">
      <c r="A335" s="33"/>
      <c r="B335" s="34"/>
      <c r="C335" s="33"/>
      <c r="D335" s="158" t="s">
        <v>149</v>
      </c>
      <c r="E335" s="33"/>
      <c r="F335" s="159" t="s">
        <v>1187</v>
      </c>
      <c r="G335" s="33"/>
      <c r="H335" s="33"/>
      <c r="I335" s="160"/>
      <c r="J335" s="33"/>
      <c r="K335" s="33"/>
      <c r="L335" s="34"/>
      <c r="M335" s="161"/>
      <c r="N335" s="162"/>
      <c r="O335" s="59"/>
      <c r="P335" s="59"/>
      <c r="Q335" s="59"/>
      <c r="R335" s="59"/>
      <c r="S335" s="59"/>
      <c r="T335" s="60"/>
      <c r="U335" s="33"/>
      <c r="V335" s="33"/>
      <c r="W335" s="33"/>
      <c r="X335" s="33"/>
      <c r="Y335" s="33"/>
      <c r="Z335" s="33"/>
      <c r="AA335" s="33"/>
      <c r="AB335" s="33"/>
      <c r="AC335" s="33"/>
      <c r="AD335" s="33"/>
      <c r="AE335" s="33"/>
      <c r="AT335" s="18" t="s">
        <v>149</v>
      </c>
      <c r="AU335" s="18" t="s">
        <v>83</v>
      </c>
    </row>
    <row r="336" spans="1:65" s="2" customFormat="1" ht="11.25">
      <c r="A336" s="33"/>
      <c r="B336" s="34"/>
      <c r="C336" s="33"/>
      <c r="D336" s="163" t="s">
        <v>151</v>
      </c>
      <c r="E336" s="33"/>
      <c r="F336" s="164" t="s">
        <v>1188</v>
      </c>
      <c r="G336" s="33"/>
      <c r="H336" s="33"/>
      <c r="I336" s="160"/>
      <c r="J336" s="33"/>
      <c r="K336" s="33"/>
      <c r="L336" s="34"/>
      <c r="M336" s="161"/>
      <c r="N336" s="162"/>
      <c r="O336" s="59"/>
      <c r="P336" s="59"/>
      <c r="Q336" s="59"/>
      <c r="R336" s="59"/>
      <c r="S336" s="59"/>
      <c r="T336" s="60"/>
      <c r="U336" s="33"/>
      <c r="V336" s="33"/>
      <c r="W336" s="33"/>
      <c r="X336" s="33"/>
      <c r="Y336" s="33"/>
      <c r="Z336" s="33"/>
      <c r="AA336" s="33"/>
      <c r="AB336" s="33"/>
      <c r="AC336" s="33"/>
      <c r="AD336" s="33"/>
      <c r="AE336" s="33"/>
      <c r="AT336" s="18" t="s">
        <v>151</v>
      </c>
      <c r="AU336" s="18" t="s">
        <v>83</v>
      </c>
    </row>
    <row r="337" spans="1:65" s="13" customFormat="1" ht="11.25">
      <c r="B337" s="166"/>
      <c r="D337" s="158" t="s">
        <v>155</v>
      </c>
      <c r="E337" s="167" t="s">
        <v>1</v>
      </c>
      <c r="F337" s="168" t="s">
        <v>293</v>
      </c>
      <c r="H337" s="169">
        <v>26</v>
      </c>
      <c r="I337" s="170"/>
      <c r="L337" s="166"/>
      <c r="M337" s="171"/>
      <c r="N337" s="172"/>
      <c r="O337" s="172"/>
      <c r="P337" s="172"/>
      <c r="Q337" s="172"/>
      <c r="R337" s="172"/>
      <c r="S337" s="172"/>
      <c r="T337" s="173"/>
      <c r="AT337" s="167" t="s">
        <v>155</v>
      </c>
      <c r="AU337" s="167" t="s">
        <v>83</v>
      </c>
      <c r="AV337" s="13" t="s">
        <v>83</v>
      </c>
      <c r="AW337" s="13" t="s">
        <v>30</v>
      </c>
      <c r="AX337" s="13" t="s">
        <v>81</v>
      </c>
      <c r="AY337" s="167" t="s">
        <v>140</v>
      </c>
    </row>
    <row r="338" spans="1:65" s="2" customFormat="1" ht="16.5" customHeight="1">
      <c r="A338" s="33"/>
      <c r="B338" s="144"/>
      <c r="C338" s="182" t="s">
        <v>509</v>
      </c>
      <c r="D338" s="182" t="s">
        <v>231</v>
      </c>
      <c r="E338" s="183" t="s">
        <v>1189</v>
      </c>
      <c r="F338" s="184" t="s">
        <v>1190</v>
      </c>
      <c r="G338" s="185" t="s">
        <v>545</v>
      </c>
      <c r="H338" s="186">
        <v>124.8</v>
      </c>
      <c r="I338" s="187"/>
      <c r="J338" s="188">
        <f>ROUND(I338*H338,2)</f>
        <v>0</v>
      </c>
      <c r="K338" s="184" t="s">
        <v>146</v>
      </c>
      <c r="L338" s="189"/>
      <c r="M338" s="190" t="s">
        <v>1</v>
      </c>
      <c r="N338" s="191" t="s">
        <v>38</v>
      </c>
      <c r="O338" s="59"/>
      <c r="P338" s="154">
        <f>O338*H338</f>
        <v>0</v>
      </c>
      <c r="Q338" s="154">
        <v>1</v>
      </c>
      <c r="R338" s="154">
        <f>Q338*H338</f>
        <v>124.8</v>
      </c>
      <c r="S338" s="154">
        <v>0</v>
      </c>
      <c r="T338" s="155">
        <f>S338*H338</f>
        <v>0</v>
      </c>
      <c r="U338" s="33"/>
      <c r="V338" s="33"/>
      <c r="W338" s="33"/>
      <c r="X338" s="33"/>
      <c r="Y338" s="33"/>
      <c r="Z338" s="33"/>
      <c r="AA338" s="33"/>
      <c r="AB338" s="33"/>
      <c r="AC338" s="33"/>
      <c r="AD338" s="33"/>
      <c r="AE338" s="33"/>
      <c r="AR338" s="156" t="s">
        <v>199</v>
      </c>
      <c r="AT338" s="156" t="s">
        <v>231</v>
      </c>
      <c r="AU338" s="156" t="s">
        <v>83</v>
      </c>
      <c r="AY338" s="18" t="s">
        <v>140</v>
      </c>
      <c r="BE338" s="157">
        <f>IF(N338="základní",J338,0)</f>
        <v>0</v>
      </c>
      <c r="BF338" s="157">
        <f>IF(N338="snížená",J338,0)</f>
        <v>0</v>
      </c>
      <c r="BG338" s="157">
        <f>IF(N338="zákl. přenesená",J338,0)</f>
        <v>0</v>
      </c>
      <c r="BH338" s="157">
        <f>IF(N338="sníž. přenesená",J338,0)</f>
        <v>0</v>
      </c>
      <c r="BI338" s="157">
        <f>IF(N338="nulová",J338,0)</f>
        <v>0</v>
      </c>
      <c r="BJ338" s="18" t="s">
        <v>81</v>
      </c>
      <c r="BK338" s="157">
        <f>ROUND(I338*H338,2)</f>
        <v>0</v>
      </c>
      <c r="BL338" s="18" t="s">
        <v>147</v>
      </c>
      <c r="BM338" s="156" t="s">
        <v>1569</v>
      </c>
    </row>
    <row r="339" spans="1:65" s="2" customFormat="1" ht="11.25">
      <c r="A339" s="33"/>
      <c r="B339" s="34"/>
      <c r="C339" s="33"/>
      <c r="D339" s="158" t="s">
        <v>149</v>
      </c>
      <c r="E339" s="33"/>
      <c r="F339" s="159" t="s">
        <v>1190</v>
      </c>
      <c r="G339" s="33"/>
      <c r="H339" s="33"/>
      <c r="I339" s="160"/>
      <c r="J339" s="33"/>
      <c r="K339" s="33"/>
      <c r="L339" s="34"/>
      <c r="M339" s="161"/>
      <c r="N339" s="162"/>
      <c r="O339" s="59"/>
      <c r="P339" s="59"/>
      <c r="Q339" s="59"/>
      <c r="R339" s="59"/>
      <c r="S339" s="59"/>
      <c r="T339" s="60"/>
      <c r="U339" s="33"/>
      <c r="V339" s="33"/>
      <c r="W339" s="33"/>
      <c r="X339" s="33"/>
      <c r="Y339" s="33"/>
      <c r="Z339" s="33"/>
      <c r="AA339" s="33"/>
      <c r="AB339" s="33"/>
      <c r="AC339" s="33"/>
      <c r="AD339" s="33"/>
      <c r="AE339" s="33"/>
      <c r="AT339" s="18" t="s">
        <v>149</v>
      </c>
      <c r="AU339" s="18" t="s">
        <v>83</v>
      </c>
    </row>
    <row r="340" spans="1:65" s="13" customFormat="1" ht="11.25">
      <c r="B340" s="166"/>
      <c r="D340" s="158" t="s">
        <v>155</v>
      </c>
      <c r="E340" s="167" t="s">
        <v>1</v>
      </c>
      <c r="F340" s="168" t="s">
        <v>1570</v>
      </c>
      <c r="H340" s="169">
        <v>124.8</v>
      </c>
      <c r="I340" s="170"/>
      <c r="L340" s="166"/>
      <c r="M340" s="171"/>
      <c r="N340" s="172"/>
      <c r="O340" s="172"/>
      <c r="P340" s="172"/>
      <c r="Q340" s="172"/>
      <c r="R340" s="172"/>
      <c r="S340" s="172"/>
      <c r="T340" s="173"/>
      <c r="AT340" s="167" t="s">
        <v>155</v>
      </c>
      <c r="AU340" s="167" t="s">
        <v>83</v>
      </c>
      <c r="AV340" s="13" t="s">
        <v>83</v>
      </c>
      <c r="AW340" s="13" t="s">
        <v>30</v>
      </c>
      <c r="AX340" s="13" t="s">
        <v>81</v>
      </c>
      <c r="AY340" s="167" t="s">
        <v>140</v>
      </c>
    </row>
    <row r="341" spans="1:65" s="2" customFormat="1" ht="24.2" customHeight="1">
      <c r="A341" s="33"/>
      <c r="B341" s="144"/>
      <c r="C341" s="145" t="s">
        <v>524</v>
      </c>
      <c r="D341" s="145" t="s">
        <v>142</v>
      </c>
      <c r="E341" s="146" t="s">
        <v>1193</v>
      </c>
      <c r="F341" s="147" t="s">
        <v>1194</v>
      </c>
      <c r="G341" s="148" t="s">
        <v>393</v>
      </c>
      <c r="H341" s="149">
        <v>26</v>
      </c>
      <c r="I341" s="150"/>
      <c r="J341" s="151">
        <f>ROUND(I341*H341,2)</f>
        <v>0</v>
      </c>
      <c r="K341" s="147" t="s">
        <v>146</v>
      </c>
      <c r="L341" s="34"/>
      <c r="M341" s="152" t="s">
        <v>1</v>
      </c>
      <c r="N341" s="153" t="s">
        <v>38</v>
      </c>
      <c r="O341" s="59"/>
      <c r="P341" s="154">
        <f>O341*H341</f>
        <v>0</v>
      </c>
      <c r="Q341" s="154">
        <v>0</v>
      </c>
      <c r="R341" s="154">
        <f>Q341*H341</f>
        <v>0</v>
      </c>
      <c r="S341" s="154">
        <v>0</v>
      </c>
      <c r="T341" s="155">
        <f>S341*H341</f>
        <v>0</v>
      </c>
      <c r="U341" s="33"/>
      <c r="V341" s="33"/>
      <c r="W341" s="33"/>
      <c r="X341" s="33"/>
      <c r="Y341" s="33"/>
      <c r="Z341" s="33"/>
      <c r="AA341" s="33"/>
      <c r="AB341" s="33"/>
      <c r="AC341" s="33"/>
      <c r="AD341" s="33"/>
      <c r="AE341" s="33"/>
      <c r="AR341" s="156" t="s">
        <v>147</v>
      </c>
      <c r="AT341" s="156" t="s">
        <v>142</v>
      </c>
      <c r="AU341" s="156" t="s">
        <v>83</v>
      </c>
      <c r="AY341" s="18" t="s">
        <v>140</v>
      </c>
      <c r="BE341" s="157">
        <f>IF(N341="základní",J341,0)</f>
        <v>0</v>
      </c>
      <c r="BF341" s="157">
        <f>IF(N341="snížená",J341,0)</f>
        <v>0</v>
      </c>
      <c r="BG341" s="157">
        <f>IF(N341="zákl. přenesená",J341,0)</f>
        <v>0</v>
      </c>
      <c r="BH341" s="157">
        <f>IF(N341="sníž. přenesená",J341,0)</f>
        <v>0</v>
      </c>
      <c r="BI341" s="157">
        <f>IF(N341="nulová",J341,0)</f>
        <v>0</v>
      </c>
      <c r="BJ341" s="18" t="s">
        <v>81</v>
      </c>
      <c r="BK341" s="157">
        <f>ROUND(I341*H341,2)</f>
        <v>0</v>
      </c>
      <c r="BL341" s="18" t="s">
        <v>147</v>
      </c>
      <c r="BM341" s="156" t="s">
        <v>1571</v>
      </c>
    </row>
    <row r="342" spans="1:65" s="2" customFormat="1" ht="19.5">
      <c r="A342" s="33"/>
      <c r="B342" s="34"/>
      <c r="C342" s="33"/>
      <c r="D342" s="158" t="s">
        <v>149</v>
      </c>
      <c r="E342" s="33"/>
      <c r="F342" s="159" t="s">
        <v>1196</v>
      </c>
      <c r="G342" s="33"/>
      <c r="H342" s="33"/>
      <c r="I342" s="160"/>
      <c r="J342" s="33"/>
      <c r="K342" s="33"/>
      <c r="L342" s="34"/>
      <c r="M342" s="161"/>
      <c r="N342" s="162"/>
      <c r="O342" s="59"/>
      <c r="P342" s="59"/>
      <c r="Q342" s="59"/>
      <c r="R342" s="59"/>
      <c r="S342" s="59"/>
      <c r="T342" s="60"/>
      <c r="U342" s="33"/>
      <c r="V342" s="33"/>
      <c r="W342" s="33"/>
      <c r="X342" s="33"/>
      <c r="Y342" s="33"/>
      <c r="Z342" s="33"/>
      <c r="AA342" s="33"/>
      <c r="AB342" s="33"/>
      <c r="AC342" s="33"/>
      <c r="AD342" s="33"/>
      <c r="AE342" s="33"/>
      <c r="AT342" s="18" t="s">
        <v>149</v>
      </c>
      <c r="AU342" s="18" t="s">
        <v>83</v>
      </c>
    </row>
    <row r="343" spans="1:65" s="2" customFormat="1" ht="11.25">
      <c r="A343" s="33"/>
      <c r="B343" s="34"/>
      <c r="C343" s="33"/>
      <c r="D343" s="163" t="s">
        <v>151</v>
      </c>
      <c r="E343" s="33"/>
      <c r="F343" s="164" t="s">
        <v>1197</v>
      </c>
      <c r="G343" s="33"/>
      <c r="H343" s="33"/>
      <c r="I343" s="160"/>
      <c r="J343" s="33"/>
      <c r="K343" s="33"/>
      <c r="L343" s="34"/>
      <c r="M343" s="161"/>
      <c r="N343" s="162"/>
      <c r="O343" s="59"/>
      <c r="P343" s="59"/>
      <c r="Q343" s="59"/>
      <c r="R343" s="59"/>
      <c r="S343" s="59"/>
      <c r="T343" s="60"/>
      <c r="U343" s="33"/>
      <c r="V343" s="33"/>
      <c r="W343" s="33"/>
      <c r="X343" s="33"/>
      <c r="Y343" s="33"/>
      <c r="Z343" s="33"/>
      <c r="AA343" s="33"/>
      <c r="AB343" s="33"/>
      <c r="AC343" s="33"/>
      <c r="AD343" s="33"/>
      <c r="AE343" s="33"/>
      <c r="AT343" s="18" t="s">
        <v>151</v>
      </c>
      <c r="AU343" s="18" t="s">
        <v>83</v>
      </c>
    </row>
    <row r="344" spans="1:65" s="13" customFormat="1" ht="11.25">
      <c r="B344" s="166"/>
      <c r="D344" s="158" t="s">
        <v>155</v>
      </c>
      <c r="E344" s="167" t="s">
        <v>1</v>
      </c>
      <c r="F344" s="168" t="s">
        <v>293</v>
      </c>
      <c r="H344" s="169">
        <v>26</v>
      </c>
      <c r="I344" s="170"/>
      <c r="L344" s="166"/>
      <c r="M344" s="171"/>
      <c r="N344" s="172"/>
      <c r="O344" s="172"/>
      <c r="P344" s="172"/>
      <c r="Q344" s="172"/>
      <c r="R344" s="172"/>
      <c r="S344" s="172"/>
      <c r="T344" s="173"/>
      <c r="AT344" s="167" t="s">
        <v>155</v>
      </c>
      <c r="AU344" s="167" t="s">
        <v>83</v>
      </c>
      <c r="AV344" s="13" t="s">
        <v>83</v>
      </c>
      <c r="AW344" s="13" t="s">
        <v>30</v>
      </c>
      <c r="AX344" s="13" t="s">
        <v>81</v>
      </c>
      <c r="AY344" s="167" t="s">
        <v>140</v>
      </c>
    </row>
    <row r="345" spans="1:65" s="2" customFormat="1" ht="21.75" customHeight="1">
      <c r="A345" s="33"/>
      <c r="B345" s="144"/>
      <c r="C345" s="145" t="s">
        <v>516</v>
      </c>
      <c r="D345" s="145" t="s">
        <v>142</v>
      </c>
      <c r="E345" s="146" t="s">
        <v>1198</v>
      </c>
      <c r="F345" s="147" t="s">
        <v>1199</v>
      </c>
      <c r="G345" s="148" t="s">
        <v>209</v>
      </c>
      <c r="H345" s="149">
        <v>2.6</v>
      </c>
      <c r="I345" s="150"/>
      <c r="J345" s="151">
        <f>ROUND(I345*H345,2)</f>
        <v>0</v>
      </c>
      <c r="K345" s="147" t="s">
        <v>146</v>
      </c>
      <c r="L345" s="34"/>
      <c r="M345" s="152" t="s">
        <v>1</v>
      </c>
      <c r="N345" s="153" t="s">
        <v>38</v>
      </c>
      <c r="O345" s="59"/>
      <c r="P345" s="154">
        <f>O345*H345</f>
        <v>0</v>
      </c>
      <c r="Q345" s="154">
        <v>0</v>
      </c>
      <c r="R345" s="154">
        <f>Q345*H345</f>
        <v>0</v>
      </c>
      <c r="S345" s="154">
        <v>0</v>
      </c>
      <c r="T345" s="155">
        <f>S345*H345</f>
        <v>0</v>
      </c>
      <c r="U345" s="33"/>
      <c r="V345" s="33"/>
      <c r="W345" s="33"/>
      <c r="X345" s="33"/>
      <c r="Y345" s="33"/>
      <c r="Z345" s="33"/>
      <c r="AA345" s="33"/>
      <c r="AB345" s="33"/>
      <c r="AC345" s="33"/>
      <c r="AD345" s="33"/>
      <c r="AE345" s="33"/>
      <c r="AR345" s="156" t="s">
        <v>147</v>
      </c>
      <c r="AT345" s="156" t="s">
        <v>142</v>
      </c>
      <c r="AU345" s="156" t="s">
        <v>83</v>
      </c>
      <c r="AY345" s="18" t="s">
        <v>140</v>
      </c>
      <c r="BE345" s="157">
        <f>IF(N345="základní",J345,0)</f>
        <v>0</v>
      </c>
      <c r="BF345" s="157">
        <f>IF(N345="snížená",J345,0)</f>
        <v>0</v>
      </c>
      <c r="BG345" s="157">
        <f>IF(N345="zákl. přenesená",J345,0)</f>
        <v>0</v>
      </c>
      <c r="BH345" s="157">
        <f>IF(N345="sníž. přenesená",J345,0)</f>
        <v>0</v>
      </c>
      <c r="BI345" s="157">
        <f>IF(N345="nulová",J345,0)</f>
        <v>0</v>
      </c>
      <c r="BJ345" s="18" t="s">
        <v>81</v>
      </c>
      <c r="BK345" s="157">
        <f>ROUND(I345*H345,2)</f>
        <v>0</v>
      </c>
      <c r="BL345" s="18" t="s">
        <v>147</v>
      </c>
      <c r="BM345" s="156" t="s">
        <v>1572</v>
      </c>
    </row>
    <row r="346" spans="1:65" s="2" customFormat="1" ht="11.25">
      <c r="A346" s="33"/>
      <c r="B346" s="34"/>
      <c r="C346" s="33"/>
      <c r="D346" s="158" t="s">
        <v>149</v>
      </c>
      <c r="E346" s="33"/>
      <c r="F346" s="159" t="s">
        <v>1201</v>
      </c>
      <c r="G346" s="33"/>
      <c r="H346" s="33"/>
      <c r="I346" s="160"/>
      <c r="J346" s="33"/>
      <c r="K346" s="33"/>
      <c r="L346" s="34"/>
      <c r="M346" s="161"/>
      <c r="N346" s="162"/>
      <c r="O346" s="59"/>
      <c r="P346" s="59"/>
      <c r="Q346" s="59"/>
      <c r="R346" s="59"/>
      <c r="S346" s="59"/>
      <c r="T346" s="60"/>
      <c r="U346" s="33"/>
      <c r="V346" s="33"/>
      <c r="W346" s="33"/>
      <c r="X346" s="33"/>
      <c r="Y346" s="33"/>
      <c r="Z346" s="33"/>
      <c r="AA346" s="33"/>
      <c r="AB346" s="33"/>
      <c r="AC346" s="33"/>
      <c r="AD346" s="33"/>
      <c r="AE346" s="33"/>
      <c r="AT346" s="18" t="s">
        <v>149</v>
      </c>
      <c r="AU346" s="18" t="s">
        <v>83</v>
      </c>
    </row>
    <row r="347" spans="1:65" s="2" customFormat="1" ht="11.25">
      <c r="A347" s="33"/>
      <c r="B347" s="34"/>
      <c r="C347" s="33"/>
      <c r="D347" s="163" t="s">
        <v>151</v>
      </c>
      <c r="E347" s="33"/>
      <c r="F347" s="164" t="s">
        <v>1202</v>
      </c>
      <c r="G347" s="33"/>
      <c r="H347" s="33"/>
      <c r="I347" s="160"/>
      <c r="J347" s="33"/>
      <c r="K347" s="33"/>
      <c r="L347" s="34"/>
      <c r="M347" s="161"/>
      <c r="N347" s="162"/>
      <c r="O347" s="59"/>
      <c r="P347" s="59"/>
      <c r="Q347" s="59"/>
      <c r="R347" s="59"/>
      <c r="S347" s="59"/>
      <c r="T347" s="60"/>
      <c r="U347" s="33"/>
      <c r="V347" s="33"/>
      <c r="W347" s="33"/>
      <c r="X347" s="33"/>
      <c r="Y347" s="33"/>
      <c r="Z347" s="33"/>
      <c r="AA347" s="33"/>
      <c r="AB347" s="33"/>
      <c r="AC347" s="33"/>
      <c r="AD347" s="33"/>
      <c r="AE347" s="33"/>
      <c r="AT347" s="18" t="s">
        <v>151</v>
      </c>
      <c r="AU347" s="18" t="s">
        <v>83</v>
      </c>
    </row>
    <row r="348" spans="1:65" s="13" customFormat="1" ht="11.25">
      <c r="B348" s="166"/>
      <c r="D348" s="158" t="s">
        <v>155</v>
      </c>
      <c r="E348" s="167" t="s">
        <v>1</v>
      </c>
      <c r="F348" s="168" t="s">
        <v>1573</v>
      </c>
      <c r="H348" s="169">
        <v>2.6</v>
      </c>
      <c r="I348" s="170"/>
      <c r="L348" s="166"/>
      <c r="M348" s="171"/>
      <c r="N348" s="172"/>
      <c r="O348" s="172"/>
      <c r="P348" s="172"/>
      <c r="Q348" s="172"/>
      <c r="R348" s="172"/>
      <c r="S348" s="172"/>
      <c r="T348" s="173"/>
      <c r="AT348" s="167" t="s">
        <v>155</v>
      </c>
      <c r="AU348" s="167" t="s">
        <v>83</v>
      </c>
      <c r="AV348" s="13" t="s">
        <v>83</v>
      </c>
      <c r="AW348" s="13" t="s">
        <v>30</v>
      </c>
      <c r="AX348" s="13" t="s">
        <v>81</v>
      </c>
      <c r="AY348" s="167" t="s">
        <v>140</v>
      </c>
    </row>
    <row r="349" spans="1:65" s="2" customFormat="1" ht="24.2" customHeight="1">
      <c r="A349" s="33"/>
      <c r="B349" s="144"/>
      <c r="C349" s="145" t="s">
        <v>430</v>
      </c>
      <c r="D349" s="145" t="s">
        <v>142</v>
      </c>
      <c r="E349" s="146" t="s">
        <v>1204</v>
      </c>
      <c r="F349" s="147" t="s">
        <v>1205</v>
      </c>
      <c r="G349" s="148" t="s">
        <v>209</v>
      </c>
      <c r="H349" s="149">
        <v>26</v>
      </c>
      <c r="I349" s="150"/>
      <c r="J349" s="151">
        <f>ROUND(I349*H349,2)</f>
        <v>0</v>
      </c>
      <c r="K349" s="147" t="s">
        <v>146</v>
      </c>
      <c r="L349" s="34"/>
      <c r="M349" s="152" t="s">
        <v>1</v>
      </c>
      <c r="N349" s="153" t="s">
        <v>38</v>
      </c>
      <c r="O349" s="59"/>
      <c r="P349" s="154">
        <f>O349*H349</f>
        <v>0</v>
      </c>
      <c r="Q349" s="154">
        <v>0</v>
      </c>
      <c r="R349" s="154">
        <f>Q349*H349</f>
        <v>0</v>
      </c>
      <c r="S349" s="154">
        <v>0</v>
      </c>
      <c r="T349" s="155">
        <f>S349*H349</f>
        <v>0</v>
      </c>
      <c r="U349" s="33"/>
      <c r="V349" s="33"/>
      <c r="W349" s="33"/>
      <c r="X349" s="33"/>
      <c r="Y349" s="33"/>
      <c r="Z349" s="33"/>
      <c r="AA349" s="33"/>
      <c r="AB349" s="33"/>
      <c r="AC349" s="33"/>
      <c r="AD349" s="33"/>
      <c r="AE349" s="33"/>
      <c r="AR349" s="156" t="s">
        <v>147</v>
      </c>
      <c r="AT349" s="156" t="s">
        <v>142</v>
      </c>
      <c r="AU349" s="156" t="s">
        <v>83</v>
      </c>
      <c r="AY349" s="18" t="s">
        <v>140</v>
      </c>
      <c r="BE349" s="157">
        <f>IF(N349="základní",J349,0)</f>
        <v>0</v>
      </c>
      <c r="BF349" s="157">
        <f>IF(N349="snížená",J349,0)</f>
        <v>0</v>
      </c>
      <c r="BG349" s="157">
        <f>IF(N349="zákl. přenesená",J349,0)</f>
        <v>0</v>
      </c>
      <c r="BH349" s="157">
        <f>IF(N349="sníž. přenesená",J349,0)</f>
        <v>0</v>
      </c>
      <c r="BI349" s="157">
        <f>IF(N349="nulová",J349,0)</f>
        <v>0</v>
      </c>
      <c r="BJ349" s="18" t="s">
        <v>81</v>
      </c>
      <c r="BK349" s="157">
        <f>ROUND(I349*H349,2)</f>
        <v>0</v>
      </c>
      <c r="BL349" s="18" t="s">
        <v>147</v>
      </c>
      <c r="BM349" s="156" t="s">
        <v>1574</v>
      </c>
    </row>
    <row r="350" spans="1:65" s="2" customFormat="1" ht="19.5">
      <c r="A350" s="33"/>
      <c r="B350" s="34"/>
      <c r="C350" s="33"/>
      <c r="D350" s="158" t="s">
        <v>149</v>
      </c>
      <c r="E350" s="33"/>
      <c r="F350" s="159" t="s">
        <v>1207</v>
      </c>
      <c r="G350" s="33"/>
      <c r="H350" s="33"/>
      <c r="I350" s="160"/>
      <c r="J350" s="33"/>
      <c r="K350" s="33"/>
      <c r="L350" s="34"/>
      <c r="M350" s="161"/>
      <c r="N350" s="162"/>
      <c r="O350" s="59"/>
      <c r="P350" s="59"/>
      <c r="Q350" s="59"/>
      <c r="R350" s="59"/>
      <c r="S350" s="59"/>
      <c r="T350" s="60"/>
      <c r="U350" s="33"/>
      <c r="V350" s="33"/>
      <c r="W350" s="33"/>
      <c r="X350" s="33"/>
      <c r="Y350" s="33"/>
      <c r="Z350" s="33"/>
      <c r="AA350" s="33"/>
      <c r="AB350" s="33"/>
      <c r="AC350" s="33"/>
      <c r="AD350" s="33"/>
      <c r="AE350" s="33"/>
      <c r="AT350" s="18" t="s">
        <v>149</v>
      </c>
      <c r="AU350" s="18" t="s">
        <v>83</v>
      </c>
    </row>
    <row r="351" spans="1:65" s="2" customFormat="1" ht="11.25">
      <c r="A351" s="33"/>
      <c r="B351" s="34"/>
      <c r="C351" s="33"/>
      <c r="D351" s="163" t="s">
        <v>151</v>
      </c>
      <c r="E351" s="33"/>
      <c r="F351" s="164" t="s">
        <v>1208</v>
      </c>
      <c r="G351" s="33"/>
      <c r="H351" s="33"/>
      <c r="I351" s="160"/>
      <c r="J351" s="33"/>
      <c r="K351" s="33"/>
      <c r="L351" s="34"/>
      <c r="M351" s="161"/>
      <c r="N351" s="162"/>
      <c r="O351" s="59"/>
      <c r="P351" s="59"/>
      <c r="Q351" s="59"/>
      <c r="R351" s="59"/>
      <c r="S351" s="59"/>
      <c r="T351" s="60"/>
      <c r="U351" s="33"/>
      <c r="V351" s="33"/>
      <c r="W351" s="33"/>
      <c r="X351" s="33"/>
      <c r="Y351" s="33"/>
      <c r="Z351" s="33"/>
      <c r="AA351" s="33"/>
      <c r="AB351" s="33"/>
      <c r="AC351" s="33"/>
      <c r="AD351" s="33"/>
      <c r="AE351" s="33"/>
      <c r="AT351" s="18" t="s">
        <v>151</v>
      </c>
      <c r="AU351" s="18" t="s">
        <v>83</v>
      </c>
    </row>
    <row r="352" spans="1:65" s="13" customFormat="1" ht="11.25">
      <c r="B352" s="166"/>
      <c r="D352" s="158" t="s">
        <v>155</v>
      </c>
      <c r="E352" s="167" t="s">
        <v>1</v>
      </c>
      <c r="F352" s="168" t="s">
        <v>1575</v>
      </c>
      <c r="H352" s="169">
        <v>26</v>
      </c>
      <c r="I352" s="170"/>
      <c r="L352" s="166"/>
      <c r="M352" s="171"/>
      <c r="N352" s="172"/>
      <c r="O352" s="172"/>
      <c r="P352" s="172"/>
      <c r="Q352" s="172"/>
      <c r="R352" s="172"/>
      <c r="S352" s="172"/>
      <c r="T352" s="173"/>
      <c r="AT352" s="167" t="s">
        <v>155</v>
      </c>
      <c r="AU352" s="167" t="s">
        <v>83</v>
      </c>
      <c r="AV352" s="13" t="s">
        <v>83</v>
      </c>
      <c r="AW352" s="13" t="s">
        <v>30</v>
      </c>
      <c r="AX352" s="13" t="s">
        <v>81</v>
      </c>
      <c r="AY352" s="167" t="s">
        <v>140</v>
      </c>
    </row>
    <row r="353" spans="1:65" s="2" customFormat="1" ht="24.2" customHeight="1">
      <c r="A353" s="33"/>
      <c r="B353" s="144"/>
      <c r="C353" s="145" t="s">
        <v>276</v>
      </c>
      <c r="D353" s="145" t="s">
        <v>142</v>
      </c>
      <c r="E353" s="146" t="s">
        <v>782</v>
      </c>
      <c r="F353" s="147" t="s">
        <v>1210</v>
      </c>
      <c r="G353" s="148" t="s">
        <v>393</v>
      </c>
      <c r="H353" s="149">
        <v>26</v>
      </c>
      <c r="I353" s="150"/>
      <c r="J353" s="151">
        <f>ROUND(I353*H353,2)</f>
        <v>0</v>
      </c>
      <c r="K353" s="147" t="s">
        <v>1</v>
      </c>
      <c r="L353" s="34"/>
      <c r="M353" s="152" t="s">
        <v>1</v>
      </c>
      <c r="N353" s="153" t="s">
        <v>38</v>
      </c>
      <c r="O353" s="59"/>
      <c r="P353" s="154">
        <f>O353*H353</f>
        <v>0</v>
      </c>
      <c r="Q353" s="154">
        <v>0</v>
      </c>
      <c r="R353" s="154">
        <f>Q353*H353</f>
        <v>0</v>
      </c>
      <c r="S353" s="154">
        <v>0</v>
      </c>
      <c r="T353" s="155">
        <f>S353*H353</f>
        <v>0</v>
      </c>
      <c r="U353" s="33"/>
      <c r="V353" s="33"/>
      <c r="W353" s="33"/>
      <c r="X353" s="33"/>
      <c r="Y353" s="33"/>
      <c r="Z353" s="33"/>
      <c r="AA353" s="33"/>
      <c r="AB353" s="33"/>
      <c r="AC353" s="33"/>
      <c r="AD353" s="33"/>
      <c r="AE353" s="33"/>
      <c r="AR353" s="156" t="s">
        <v>147</v>
      </c>
      <c r="AT353" s="156" t="s">
        <v>142</v>
      </c>
      <c r="AU353" s="156" t="s">
        <v>83</v>
      </c>
      <c r="AY353" s="18" t="s">
        <v>140</v>
      </c>
      <c r="BE353" s="157">
        <f>IF(N353="základní",J353,0)</f>
        <v>0</v>
      </c>
      <c r="BF353" s="157">
        <f>IF(N353="snížená",J353,0)</f>
        <v>0</v>
      </c>
      <c r="BG353" s="157">
        <f>IF(N353="zákl. přenesená",J353,0)</f>
        <v>0</v>
      </c>
      <c r="BH353" s="157">
        <f>IF(N353="sníž. přenesená",J353,0)</f>
        <v>0</v>
      </c>
      <c r="BI353" s="157">
        <f>IF(N353="nulová",J353,0)</f>
        <v>0</v>
      </c>
      <c r="BJ353" s="18" t="s">
        <v>81</v>
      </c>
      <c r="BK353" s="157">
        <f>ROUND(I353*H353,2)</f>
        <v>0</v>
      </c>
      <c r="BL353" s="18" t="s">
        <v>147</v>
      </c>
      <c r="BM353" s="156" t="s">
        <v>1576</v>
      </c>
    </row>
    <row r="354" spans="1:65" s="2" customFormat="1" ht="19.5">
      <c r="A354" s="33"/>
      <c r="B354" s="34"/>
      <c r="C354" s="33"/>
      <c r="D354" s="158" t="s">
        <v>149</v>
      </c>
      <c r="E354" s="33"/>
      <c r="F354" s="159" t="s">
        <v>1210</v>
      </c>
      <c r="G354" s="33"/>
      <c r="H354" s="33"/>
      <c r="I354" s="160"/>
      <c r="J354" s="33"/>
      <c r="K354" s="33"/>
      <c r="L354" s="34"/>
      <c r="M354" s="161"/>
      <c r="N354" s="162"/>
      <c r="O354" s="59"/>
      <c r="P354" s="59"/>
      <c r="Q354" s="59"/>
      <c r="R354" s="59"/>
      <c r="S354" s="59"/>
      <c r="T354" s="60"/>
      <c r="U354" s="33"/>
      <c r="V354" s="33"/>
      <c r="W354" s="33"/>
      <c r="X354" s="33"/>
      <c r="Y354" s="33"/>
      <c r="Z354" s="33"/>
      <c r="AA354" s="33"/>
      <c r="AB354" s="33"/>
      <c r="AC354" s="33"/>
      <c r="AD354" s="33"/>
      <c r="AE354" s="33"/>
      <c r="AT354" s="18" t="s">
        <v>149</v>
      </c>
      <c r="AU354" s="18" t="s">
        <v>83</v>
      </c>
    </row>
    <row r="355" spans="1:65" s="13" customFormat="1" ht="22.5">
      <c r="B355" s="166"/>
      <c r="D355" s="158" t="s">
        <v>155</v>
      </c>
      <c r="E355" s="167" t="s">
        <v>1</v>
      </c>
      <c r="F355" s="168" t="s">
        <v>1577</v>
      </c>
      <c r="H355" s="169">
        <v>26</v>
      </c>
      <c r="I355" s="170"/>
      <c r="L355" s="166"/>
      <c r="M355" s="171"/>
      <c r="N355" s="172"/>
      <c r="O355" s="172"/>
      <c r="P355" s="172"/>
      <c r="Q355" s="172"/>
      <c r="R355" s="172"/>
      <c r="S355" s="172"/>
      <c r="T355" s="173"/>
      <c r="AT355" s="167" t="s">
        <v>155</v>
      </c>
      <c r="AU355" s="167" t="s">
        <v>83</v>
      </c>
      <c r="AV355" s="13" t="s">
        <v>83</v>
      </c>
      <c r="AW355" s="13" t="s">
        <v>30</v>
      </c>
      <c r="AX355" s="13" t="s">
        <v>81</v>
      </c>
      <c r="AY355" s="167" t="s">
        <v>140</v>
      </c>
    </row>
    <row r="356" spans="1:65" s="12" customFormat="1" ht="22.9" customHeight="1">
      <c r="B356" s="131"/>
      <c r="D356" s="132" t="s">
        <v>72</v>
      </c>
      <c r="E356" s="142" t="s">
        <v>540</v>
      </c>
      <c r="F356" s="142" t="s">
        <v>541</v>
      </c>
      <c r="I356" s="134"/>
      <c r="J356" s="143">
        <f>BK356</f>
        <v>0</v>
      </c>
      <c r="L356" s="131"/>
      <c r="M356" s="136"/>
      <c r="N356" s="137"/>
      <c r="O356" s="137"/>
      <c r="P356" s="138">
        <v>0</v>
      </c>
      <c r="Q356" s="137"/>
      <c r="R356" s="138">
        <v>0</v>
      </c>
      <c r="S356" s="137"/>
      <c r="T356" s="139">
        <v>0</v>
      </c>
      <c r="AR356" s="132" t="s">
        <v>81</v>
      </c>
      <c r="AT356" s="140" t="s">
        <v>72</v>
      </c>
      <c r="AU356" s="140" t="s">
        <v>81</v>
      </c>
      <c r="AY356" s="132" t="s">
        <v>140</v>
      </c>
      <c r="BK356" s="141">
        <v>0</v>
      </c>
    </row>
    <row r="357" spans="1:65" s="12" customFormat="1" ht="22.9" customHeight="1">
      <c r="B357" s="131"/>
      <c r="D357" s="132" t="s">
        <v>72</v>
      </c>
      <c r="E357" s="142" t="s">
        <v>593</v>
      </c>
      <c r="F357" s="142" t="s">
        <v>594</v>
      </c>
      <c r="I357" s="134"/>
      <c r="J357" s="143">
        <f>BK357</f>
        <v>0</v>
      </c>
      <c r="L357" s="131"/>
      <c r="M357" s="136"/>
      <c r="N357" s="137"/>
      <c r="O357" s="137"/>
      <c r="P357" s="138">
        <f>SUM(P358:P360)</f>
        <v>0</v>
      </c>
      <c r="Q357" s="137"/>
      <c r="R357" s="138">
        <f>SUM(R358:R360)</f>
        <v>0</v>
      </c>
      <c r="S357" s="137"/>
      <c r="T357" s="139">
        <f>SUM(T358:T360)</f>
        <v>0</v>
      </c>
      <c r="AR357" s="132" t="s">
        <v>81</v>
      </c>
      <c r="AT357" s="140" t="s">
        <v>72</v>
      </c>
      <c r="AU357" s="140" t="s">
        <v>81</v>
      </c>
      <c r="AY357" s="132" t="s">
        <v>140</v>
      </c>
      <c r="BK357" s="141">
        <f>SUM(BK358:BK360)</f>
        <v>0</v>
      </c>
    </row>
    <row r="358" spans="1:65" s="2" customFormat="1" ht="33" customHeight="1">
      <c r="A358" s="33"/>
      <c r="B358" s="144"/>
      <c r="C358" s="145" t="s">
        <v>426</v>
      </c>
      <c r="D358" s="145" t="s">
        <v>142</v>
      </c>
      <c r="E358" s="146" t="s">
        <v>596</v>
      </c>
      <c r="F358" s="147" t="s">
        <v>597</v>
      </c>
      <c r="G358" s="148" t="s">
        <v>545</v>
      </c>
      <c r="H358" s="149">
        <v>126.211</v>
      </c>
      <c r="I358" s="150"/>
      <c r="J358" s="151">
        <f>ROUND(I358*H358,2)</f>
        <v>0</v>
      </c>
      <c r="K358" s="147" t="s">
        <v>146</v>
      </c>
      <c r="L358" s="34"/>
      <c r="M358" s="152" t="s">
        <v>1</v>
      </c>
      <c r="N358" s="153" t="s">
        <v>38</v>
      </c>
      <c r="O358" s="59"/>
      <c r="P358" s="154">
        <f>O358*H358</f>
        <v>0</v>
      </c>
      <c r="Q358" s="154">
        <v>0</v>
      </c>
      <c r="R358" s="154">
        <f>Q358*H358</f>
        <v>0</v>
      </c>
      <c r="S358" s="154">
        <v>0</v>
      </c>
      <c r="T358" s="155">
        <f>S358*H358</f>
        <v>0</v>
      </c>
      <c r="U358" s="33"/>
      <c r="V358" s="33"/>
      <c r="W358" s="33"/>
      <c r="X358" s="33"/>
      <c r="Y358" s="33"/>
      <c r="Z358" s="33"/>
      <c r="AA358" s="33"/>
      <c r="AB358" s="33"/>
      <c r="AC358" s="33"/>
      <c r="AD358" s="33"/>
      <c r="AE358" s="33"/>
      <c r="AR358" s="156" t="s">
        <v>147</v>
      </c>
      <c r="AT358" s="156" t="s">
        <v>142</v>
      </c>
      <c r="AU358" s="156" t="s">
        <v>83</v>
      </c>
      <c r="AY358" s="18" t="s">
        <v>140</v>
      </c>
      <c r="BE358" s="157">
        <f>IF(N358="základní",J358,0)</f>
        <v>0</v>
      </c>
      <c r="BF358" s="157">
        <f>IF(N358="snížená",J358,0)</f>
        <v>0</v>
      </c>
      <c r="BG358" s="157">
        <f>IF(N358="zákl. přenesená",J358,0)</f>
        <v>0</v>
      </c>
      <c r="BH358" s="157">
        <f>IF(N358="sníž. přenesená",J358,0)</f>
        <v>0</v>
      </c>
      <c r="BI358" s="157">
        <f>IF(N358="nulová",J358,0)</f>
        <v>0</v>
      </c>
      <c r="BJ358" s="18" t="s">
        <v>81</v>
      </c>
      <c r="BK358" s="157">
        <f>ROUND(I358*H358,2)</f>
        <v>0</v>
      </c>
      <c r="BL358" s="18" t="s">
        <v>147</v>
      </c>
      <c r="BM358" s="156" t="s">
        <v>1578</v>
      </c>
    </row>
    <row r="359" spans="1:65" s="2" customFormat="1" ht="29.25">
      <c r="A359" s="33"/>
      <c r="B359" s="34"/>
      <c r="C359" s="33"/>
      <c r="D359" s="158" t="s">
        <v>149</v>
      </c>
      <c r="E359" s="33"/>
      <c r="F359" s="159" t="s">
        <v>599</v>
      </c>
      <c r="G359" s="33"/>
      <c r="H359" s="33"/>
      <c r="I359" s="160"/>
      <c r="J359" s="33"/>
      <c r="K359" s="33"/>
      <c r="L359" s="34"/>
      <c r="M359" s="161"/>
      <c r="N359" s="162"/>
      <c r="O359" s="59"/>
      <c r="P359" s="59"/>
      <c r="Q359" s="59"/>
      <c r="R359" s="59"/>
      <c r="S359" s="59"/>
      <c r="T359" s="60"/>
      <c r="U359" s="33"/>
      <c r="V359" s="33"/>
      <c r="W359" s="33"/>
      <c r="X359" s="33"/>
      <c r="Y359" s="33"/>
      <c r="Z359" s="33"/>
      <c r="AA359" s="33"/>
      <c r="AB359" s="33"/>
      <c r="AC359" s="33"/>
      <c r="AD359" s="33"/>
      <c r="AE359" s="33"/>
      <c r="AT359" s="18" t="s">
        <v>149</v>
      </c>
      <c r="AU359" s="18" t="s">
        <v>83</v>
      </c>
    </row>
    <row r="360" spans="1:65" s="2" customFormat="1" ht="11.25">
      <c r="A360" s="33"/>
      <c r="B360" s="34"/>
      <c r="C360" s="33"/>
      <c r="D360" s="163" t="s">
        <v>151</v>
      </c>
      <c r="E360" s="33"/>
      <c r="F360" s="164" t="s">
        <v>600</v>
      </c>
      <c r="G360" s="33"/>
      <c r="H360" s="33"/>
      <c r="I360" s="160"/>
      <c r="J360" s="33"/>
      <c r="K360" s="33"/>
      <c r="L360" s="34"/>
      <c r="M360" s="207"/>
      <c r="N360" s="208"/>
      <c r="O360" s="209"/>
      <c r="P360" s="209"/>
      <c r="Q360" s="209"/>
      <c r="R360" s="209"/>
      <c r="S360" s="209"/>
      <c r="T360" s="210"/>
      <c r="U360" s="33"/>
      <c r="V360" s="33"/>
      <c r="W360" s="33"/>
      <c r="X360" s="33"/>
      <c r="Y360" s="33"/>
      <c r="Z360" s="33"/>
      <c r="AA360" s="33"/>
      <c r="AB360" s="33"/>
      <c r="AC360" s="33"/>
      <c r="AD360" s="33"/>
      <c r="AE360" s="33"/>
      <c r="AT360" s="18" t="s">
        <v>151</v>
      </c>
      <c r="AU360" s="18" t="s">
        <v>83</v>
      </c>
    </row>
    <row r="361" spans="1:65" s="2" customFormat="1" ht="6.95" customHeight="1">
      <c r="A361" s="33"/>
      <c r="B361" s="48"/>
      <c r="C361" s="49"/>
      <c r="D361" s="49"/>
      <c r="E361" s="49"/>
      <c r="F361" s="49"/>
      <c r="G361" s="49"/>
      <c r="H361" s="49"/>
      <c r="I361" s="49"/>
      <c r="J361" s="49"/>
      <c r="K361" s="49"/>
      <c r="L361" s="34"/>
      <c r="M361" s="33"/>
      <c r="O361" s="33"/>
      <c r="P361" s="33"/>
      <c r="Q361" s="33"/>
      <c r="R361" s="33"/>
      <c r="S361" s="33"/>
      <c r="T361" s="33"/>
      <c r="U361" s="33"/>
      <c r="V361" s="33"/>
      <c r="W361" s="33"/>
      <c r="X361" s="33"/>
      <c r="Y361" s="33"/>
      <c r="Z361" s="33"/>
      <c r="AA361" s="33"/>
      <c r="AB361" s="33"/>
      <c r="AC361" s="33"/>
      <c r="AD361" s="33"/>
      <c r="AE361" s="33"/>
    </row>
  </sheetData>
  <autoFilter ref="C119:K360" xr:uid="{00000000-0009-0000-0000-00000E000000}"/>
  <mergeCells count="9">
    <mergeCell ref="E87:H87"/>
    <mergeCell ref="E110:H110"/>
    <mergeCell ref="E112:H112"/>
    <mergeCell ref="L2:V2"/>
    <mergeCell ref="E7:H7"/>
    <mergeCell ref="E9:H9"/>
    <mergeCell ref="E18:H18"/>
    <mergeCell ref="E27:H27"/>
    <mergeCell ref="E85:H85"/>
  </mergeCells>
  <hyperlinks>
    <hyperlink ref="F125" r:id="rId1" xr:uid="{00000000-0004-0000-0E00-000000000000}"/>
    <hyperlink ref="F129" r:id="rId2" xr:uid="{00000000-0004-0000-0E00-000001000000}"/>
    <hyperlink ref="F133" r:id="rId3" xr:uid="{00000000-0004-0000-0E00-000002000000}"/>
    <hyperlink ref="F137" r:id="rId4" xr:uid="{00000000-0004-0000-0E00-000003000000}"/>
    <hyperlink ref="F141" r:id="rId5" xr:uid="{00000000-0004-0000-0E00-000004000000}"/>
    <hyperlink ref="F145" r:id="rId6" xr:uid="{00000000-0004-0000-0E00-000005000000}"/>
    <hyperlink ref="F149" r:id="rId7" xr:uid="{00000000-0004-0000-0E00-000006000000}"/>
    <hyperlink ref="F153" r:id="rId8" xr:uid="{00000000-0004-0000-0E00-000007000000}"/>
    <hyperlink ref="F157" r:id="rId9" xr:uid="{00000000-0004-0000-0E00-000008000000}"/>
    <hyperlink ref="F161" r:id="rId10" xr:uid="{00000000-0004-0000-0E00-000009000000}"/>
    <hyperlink ref="F165" r:id="rId11" xr:uid="{00000000-0004-0000-0E00-00000A000000}"/>
    <hyperlink ref="F169" r:id="rId12" xr:uid="{00000000-0004-0000-0E00-00000B000000}"/>
    <hyperlink ref="F173" r:id="rId13" xr:uid="{00000000-0004-0000-0E00-00000C000000}"/>
    <hyperlink ref="F177" r:id="rId14" xr:uid="{00000000-0004-0000-0E00-00000D000000}"/>
    <hyperlink ref="F181" r:id="rId15" xr:uid="{00000000-0004-0000-0E00-00000E000000}"/>
    <hyperlink ref="F185" r:id="rId16" xr:uid="{00000000-0004-0000-0E00-00000F000000}"/>
    <hyperlink ref="F189" r:id="rId17" xr:uid="{00000000-0004-0000-0E00-000010000000}"/>
    <hyperlink ref="F193" r:id="rId18" xr:uid="{00000000-0004-0000-0E00-000011000000}"/>
    <hyperlink ref="F197" r:id="rId19" xr:uid="{00000000-0004-0000-0E00-000012000000}"/>
    <hyperlink ref="F201" r:id="rId20" xr:uid="{00000000-0004-0000-0E00-000013000000}"/>
    <hyperlink ref="F205" r:id="rId21" xr:uid="{00000000-0004-0000-0E00-000014000000}"/>
    <hyperlink ref="F209" r:id="rId22" xr:uid="{00000000-0004-0000-0E00-000015000000}"/>
    <hyperlink ref="F213" r:id="rId23" xr:uid="{00000000-0004-0000-0E00-000016000000}"/>
    <hyperlink ref="F217" r:id="rId24" xr:uid="{00000000-0004-0000-0E00-000017000000}"/>
    <hyperlink ref="F221" r:id="rId25" xr:uid="{00000000-0004-0000-0E00-000018000000}"/>
    <hyperlink ref="F225" r:id="rId26" xr:uid="{00000000-0004-0000-0E00-000019000000}"/>
    <hyperlink ref="F229" r:id="rId27" xr:uid="{00000000-0004-0000-0E00-00001A000000}"/>
    <hyperlink ref="F233" r:id="rId28" xr:uid="{00000000-0004-0000-0E00-00001B000000}"/>
    <hyperlink ref="F237" r:id="rId29" xr:uid="{00000000-0004-0000-0E00-00001C000000}"/>
    <hyperlink ref="F241" r:id="rId30" xr:uid="{00000000-0004-0000-0E00-00001D000000}"/>
    <hyperlink ref="F245" r:id="rId31" xr:uid="{00000000-0004-0000-0E00-00001E000000}"/>
    <hyperlink ref="F249" r:id="rId32" xr:uid="{00000000-0004-0000-0E00-00001F000000}"/>
    <hyperlink ref="F253" r:id="rId33" xr:uid="{00000000-0004-0000-0E00-000020000000}"/>
    <hyperlink ref="F257" r:id="rId34" xr:uid="{00000000-0004-0000-0E00-000021000000}"/>
    <hyperlink ref="F261" r:id="rId35" xr:uid="{00000000-0004-0000-0E00-000022000000}"/>
    <hyperlink ref="F265" r:id="rId36" xr:uid="{00000000-0004-0000-0E00-000023000000}"/>
    <hyperlink ref="F269" r:id="rId37" xr:uid="{00000000-0004-0000-0E00-000024000000}"/>
    <hyperlink ref="F273" r:id="rId38" xr:uid="{00000000-0004-0000-0E00-000025000000}"/>
    <hyperlink ref="F277" r:id="rId39" xr:uid="{00000000-0004-0000-0E00-000026000000}"/>
    <hyperlink ref="F281" r:id="rId40" xr:uid="{00000000-0004-0000-0E00-000027000000}"/>
    <hyperlink ref="F285" r:id="rId41" xr:uid="{00000000-0004-0000-0E00-000028000000}"/>
    <hyperlink ref="F289" r:id="rId42" xr:uid="{00000000-0004-0000-0E00-000029000000}"/>
    <hyperlink ref="F293" r:id="rId43" xr:uid="{00000000-0004-0000-0E00-00002A000000}"/>
    <hyperlink ref="F297" r:id="rId44" xr:uid="{00000000-0004-0000-0E00-00002B000000}"/>
    <hyperlink ref="F301" r:id="rId45" xr:uid="{00000000-0004-0000-0E00-00002C000000}"/>
    <hyperlink ref="F305" r:id="rId46" xr:uid="{00000000-0004-0000-0E00-00002D000000}"/>
    <hyperlink ref="F309" r:id="rId47" xr:uid="{00000000-0004-0000-0E00-00002E000000}"/>
    <hyperlink ref="F318" r:id="rId48" xr:uid="{00000000-0004-0000-0E00-00002F000000}"/>
    <hyperlink ref="F322" r:id="rId49" xr:uid="{00000000-0004-0000-0E00-000030000000}"/>
    <hyperlink ref="F329" r:id="rId50" xr:uid="{00000000-0004-0000-0E00-000031000000}"/>
    <hyperlink ref="F336" r:id="rId51" xr:uid="{00000000-0004-0000-0E00-000032000000}"/>
    <hyperlink ref="F343" r:id="rId52" xr:uid="{00000000-0004-0000-0E00-000033000000}"/>
    <hyperlink ref="F347" r:id="rId53" xr:uid="{00000000-0004-0000-0E00-000034000000}"/>
    <hyperlink ref="F351" r:id="rId54" xr:uid="{00000000-0004-0000-0E00-000035000000}"/>
    <hyperlink ref="F360" r:id="rId55" xr:uid="{00000000-0004-0000-0E00-000036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56"/>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2:BM165"/>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48" t="s">
        <v>5</v>
      </c>
      <c r="M2" s="233"/>
      <c r="N2" s="233"/>
      <c r="O2" s="233"/>
      <c r="P2" s="233"/>
      <c r="Q2" s="233"/>
      <c r="R2" s="233"/>
      <c r="S2" s="233"/>
      <c r="T2" s="233"/>
      <c r="U2" s="233"/>
      <c r="V2" s="233"/>
      <c r="AT2" s="18" t="s">
        <v>108</v>
      </c>
    </row>
    <row r="3" spans="1:46" s="1" customFormat="1" ht="6.95" customHeight="1">
      <c r="B3" s="19"/>
      <c r="C3" s="20"/>
      <c r="D3" s="20"/>
      <c r="E3" s="20"/>
      <c r="F3" s="20"/>
      <c r="G3" s="20"/>
      <c r="H3" s="20"/>
      <c r="I3" s="20"/>
      <c r="J3" s="20"/>
      <c r="K3" s="20"/>
      <c r="L3" s="21"/>
      <c r="AT3" s="18" t="s">
        <v>83</v>
      </c>
    </row>
    <row r="4" spans="1:46" s="1" customFormat="1" ht="24.95" customHeight="1">
      <c r="B4" s="21"/>
      <c r="D4" s="22" t="s">
        <v>109</v>
      </c>
      <c r="L4" s="21"/>
      <c r="M4" s="94" t="s">
        <v>10</v>
      </c>
      <c r="AT4" s="18" t="s">
        <v>3</v>
      </c>
    </row>
    <row r="5" spans="1:46" s="1" customFormat="1" ht="6.95" customHeight="1">
      <c r="B5" s="21"/>
      <c r="L5" s="21"/>
    </row>
    <row r="6" spans="1:46" s="1" customFormat="1" ht="12" customHeight="1">
      <c r="B6" s="21"/>
      <c r="D6" s="28" t="s">
        <v>16</v>
      </c>
      <c r="L6" s="21"/>
    </row>
    <row r="7" spans="1:46" s="1" customFormat="1" ht="16.5" customHeight="1">
      <c r="B7" s="21"/>
      <c r="E7" s="261" t="str">
        <f>'Rekapitulace stavby'!K6</f>
        <v>PD - Regenerace sídliště Nádražní II etapa</v>
      </c>
      <c r="F7" s="262"/>
      <c r="G7" s="262"/>
      <c r="H7" s="262"/>
      <c r="L7" s="21"/>
    </row>
    <row r="8" spans="1:46" s="2" customFormat="1" ht="12" customHeight="1">
      <c r="A8" s="33"/>
      <c r="B8" s="34"/>
      <c r="C8" s="33"/>
      <c r="D8" s="28" t="s">
        <v>110</v>
      </c>
      <c r="E8" s="33"/>
      <c r="F8" s="33"/>
      <c r="G8" s="33"/>
      <c r="H8" s="33"/>
      <c r="I8" s="33"/>
      <c r="J8" s="33"/>
      <c r="K8" s="33"/>
      <c r="L8" s="43"/>
      <c r="S8" s="33"/>
      <c r="T8" s="33"/>
      <c r="U8" s="33"/>
      <c r="V8" s="33"/>
      <c r="W8" s="33"/>
      <c r="X8" s="33"/>
      <c r="Y8" s="33"/>
      <c r="Z8" s="33"/>
      <c r="AA8" s="33"/>
      <c r="AB8" s="33"/>
      <c r="AC8" s="33"/>
      <c r="AD8" s="33"/>
      <c r="AE8" s="33"/>
    </row>
    <row r="9" spans="1:46" s="2" customFormat="1" ht="16.5" customHeight="1">
      <c r="A9" s="33"/>
      <c r="B9" s="34"/>
      <c r="C9" s="33"/>
      <c r="D9" s="33"/>
      <c r="E9" s="226" t="s">
        <v>1579</v>
      </c>
      <c r="F9" s="263"/>
      <c r="G9" s="263"/>
      <c r="H9" s="263"/>
      <c r="I9" s="33"/>
      <c r="J9" s="33"/>
      <c r="K9" s="33"/>
      <c r="L9" s="43"/>
      <c r="S9" s="33"/>
      <c r="T9" s="33"/>
      <c r="U9" s="33"/>
      <c r="V9" s="33"/>
      <c r="W9" s="33"/>
      <c r="X9" s="33"/>
      <c r="Y9" s="33"/>
      <c r="Z9" s="33"/>
      <c r="AA9" s="33"/>
      <c r="AB9" s="33"/>
      <c r="AC9" s="33"/>
      <c r="AD9" s="33"/>
      <c r="AE9" s="33"/>
    </row>
    <row r="10" spans="1:46" s="2" customFormat="1" ht="11.25">
      <c r="A10" s="33"/>
      <c r="B10" s="34"/>
      <c r="C10" s="33"/>
      <c r="D10" s="33"/>
      <c r="E10" s="33"/>
      <c r="F10" s="33"/>
      <c r="G10" s="33"/>
      <c r="H10" s="33"/>
      <c r="I10" s="33"/>
      <c r="J10" s="33"/>
      <c r="K10" s="33"/>
      <c r="L10" s="43"/>
      <c r="S10" s="33"/>
      <c r="T10" s="33"/>
      <c r="U10" s="33"/>
      <c r="V10" s="33"/>
      <c r="W10" s="33"/>
      <c r="X10" s="33"/>
      <c r="Y10" s="33"/>
      <c r="Z10" s="33"/>
      <c r="AA10" s="33"/>
      <c r="AB10" s="33"/>
      <c r="AC10" s="33"/>
      <c r="AD10" s="33"/>
      <c r="AE10" s="33"/>
    </row>
    <row r="11" spans="1:46" s="2" customFormat="1" ht="12" customHeight="1">
      <c r="A11" s="33"/>
      <c r="B11" s="34"/>
      <c r="C11" s="33"/>
      <c r="D11" s="28" t="s">
        <v>18</v>
      </c>
      <c r="E11" s="33"/>
      <c r="F11" s="26" t="s">
        <v>1</v>
      </c>
      <c r="G11" s="33"/>
      <c r="H11" s="33"/>
      <c r="I11" s="28" t="s">
        <v>19</v>
      </c>
      <c r="J11" s="26" t="s">
        <v>1</v>
      </c>
      <c r="K11" s="33"/>
      <c r="L11" s="43"/>
      <c r="S11" s="33"/>
      <c r="T11" s="33"/>
      <c r="U11" s="33"/>
      <c r="V11" s="33"/>
      <c r="W11" s="33"/>
      <c r="X11" s="33"/>
      <c r="Y11" s="33"/>
      <c r="Z11" s="33"/>
      <c r="AA11" s="33"/>
      <c r="AB11" s="33"/>
      <c r="AC11" s="33"/>
      <c r="AD11" s="33"/>
      <c r="AE11" s="33"/>
    </row>
    <row r="12" spans="1:46" s="2" customFormat="1" ht="12" customHeight="1">
      <c r="A12" s="33"/>
      <c r="B12" s="34"/>
      <c r="C12" s="33"/>
      <c r="D12" s="28" t="s">
        <v>20</v>
      </c>
      <c r="E12" s="33"/>
      <c r="F12" s="26" t="s">
        <v>21</v>
      </c>
      <c r="G12" s="33"/>
      <c r="H12" s="33"/>
      <c r="I12" s="28" t="s">
        <v>22</v>
      </c>
      <c r="J12" s="56" t="str">
        <f>'Rekapitulace stavby'!AN8</f>
        <v>11. 8. 2022</v>
      </c>
      <c r="K12" s="33"/>
      <c r="L12" s="43"/>
      <c r="S12" s="33"/>
      <c r="T12" s="33"/>
      <c r="U12" s="33"/>
      <c r="V12" s="33"/>
      <c r="W12" s="33"/>
      <c r="X12" s="33"/>
      <c r="Y12" s="33"/>
      <c r="Z12" s="33"/>
      <c r="AA12" s="33"/>
      <c r="AB12" s="33"/>
      <c r="AC12" s="33"/>
      <c r="AD12" s="33"/>
      <c r="AE12" s="33"/>
    </row>
    <row r="13" spans="1:46" s="2" customFormat="1" ht="10.9" customHeight="1">
      <c r="A13" s="33"/>
      <c r="B13" s="34"/>
      <c r="C13" s="33"/>
      <c r="D13" s="33"/>
      <c r="E13" s="33"/>
      <c r="F13" s="33"/>
      <c r="G13" s="33"/>
      <c r="H13" s="33"/>
      <c r="I13" s="33"/>
      <c r="J13" s="33"/>
      <c r="K13" s="33"/>
      <c r="L13" s="43"/>
      <c r="S13" s="33"/>
      <c r="T13" s="33"/>
      <c r="U13" s="33"/>
      <c r="V13" s="33"/>
      <c r="W13" s="33"/>
      <c r="X13" s="33"/>
      <c r="Y13" s="33"/>
      <c r="Z13" s="33"/>
      <c r="AA13" s="33"/>
      <c r="AB13" s="33"/>
      <c r="AC13" s="33"/>
      <c r="AD13" s="33"/>
      <c r="AE13" s="33"/>
    </row>
    <row r="14" spans="1:46" s="2" customFormat="1" ht="12" customHeight="1">
      <c r="A14" s="33"/>
      <c r="B14" s="34"/>
      <c r="C14" s="33"/>
      <c r="D14" s="28" t="s">
        <v>24</v>
      </c>
      <c r="E14" s="33"/>
      <c r="F14" s="33"/>
      <c r="G14" s="33"/>
      <c r="H14" s="33"/>
      <c r="I14" s="28" t="s">
        <v>25</v>
      </c>
      <c r="J14" s="26" t="str">
        <f>IF('Rekapitulace stavby'!AN10="","",'Rekapitulace stavby'!AN10)</f>
        <v/>
      </c>
      <c r="K14" s="33"/>
      <c r="L14" s="43"/>
      <c r="S14" s="33"/>
      <c r="T14" s="33"/>
      <c r="U14" s="33"/>
      <c r="V14" s="33"/>
      <c r="W14" s="33"/>
      <c r="X14" s="33"/>
      <c r="Y14" s="33"/>
      <c r="Z14" s="33"/>
      <c r="AA14" s="33"/>
      <c r="AB14" s="33"/>
      <c r="AC14" s="33"/>
      <c r="AD14" s="33"/>
      <c r="AE14" s="33"/>
    </row>
    <row r="15" spans="1:46" s="2" customFormat="1" ht="18" customHeight="1">
      <c r="A15" s="33"/>
      <c r="B15" s="34"/>
      <c r="C15" s="33"/>
      <c r="D15" s="33"/>
      <c r="E15" s="26" t="str">
        <f>IF('Rekapitulace stavby'!E11="","",'Rekapitulace stavby'!E11)</f>
        <v xml:space="preserve"> </v>
      </c>
      <c r="F15" s="33"/>
      <c r="G15" s="33"/>
      <c r="H15" s="33"/>
      <c r="I15" s="28" t="s">
        <v>26</v>
      </c>
      <c r="J15" s="26" t="str">
        <f>IF('Rekapitulace stavby'!AN11="","",'Rekapitulace stavby'!AN11)</f>
        <v/>
      </c>
      <c r="K15" s="33"/>
      <c r="L15" s="43"/>
      <c r="S15" s="33"/>
      <c r="T15" s="33"/>
      <c r="U15" s="33"/>
      <c r="V15" s="33"/>
      <c r="W15" s="33"/>
      <c r="X15" s="33"/>
      <c r="Y15" s="33"/>
      <c r="Z15" s="33"/>
      <c r="AA15" s="33"/>
      <c r="AB15" s="33"/>
      <c r="AC15" s="33"/>
      <c r="AD15" s="33"/>
      <c r="AE15" s="33"/>
    </row>
    <row r="16" spans="1:46" s="2" customFormat="1" ht="6.95" customHeight="1">
      <c r="A16" s="33"/>
      <c r="B16" s="34"/>
      <c r="C16" s="33"/>
      <c r="D16" s="33"/>
      <c r="E16" s="33"/>
      <c r="F16" s="33"/>
      <c r="G16" s="33"/>
      <c r="H16" s="33"/>
      <c r="I16" s="33"/>
      <c r="J16" s="33"/>
      <c r="K16" s="33"/>
      <c r="L16" s="43"/>
      <c r="S16" s="33"/>
      <c r="T16" s="33"/>
      <c r="U16" s="33"/>
      <c r="V16" s="33"/>
      <c r="W16" s="33"/>
      <c r="X16" s="33"/>
      <c r="Y16" s="33"/>
      <c r="Z16" s="33"/>
      <c r="AA16" s="33"/>
      <c r="AB16" s="33"/>
      <c r="AC16" s="33"/>
      <c r="AD16" s="33"/>
      <c r="AE16" s="33"/>
    </row>
    <row r="17" spans="1:31" s="2" customFormat="1" ht="12" customHeight="1">
      <c r="A17" s="33"/>
      <c r="B17" s="34"/>
      <c r="C17" s="33"/>
      <c r="D17" s="28" t="s">
        <v>27</v>
      </c>
      <c r="E17" s="33"/>
      <c r="F17" s="33"/>
      <c r="G17" s="33"/>
      <c r="H17" s="33"/>
      <c r="I17" s="28" t="s">
        <v>25</v>
      </c>
      <c r="J17" s="29" t="str">
        <f>'Rekapitulace stavby'!AN13</f>
        <v>Vyplň údaj</v>
      </c>
      <c r="K17" s="33"/>
      <c r="L17" s="43"/>
      <c r="S17" s="33"/>
      <c r="T17" s="33"/>
      <c r="U17" s="33"/>
      <c r="V17" s="33"/>
      <c r="W17" s="33"/>
      <c r="X17" s="33"/>
      <c r="Y17" s="33"/>
      <c r="Z17" s="33"/>
      <c r="AA17" s="33"/>
      <c r="AB17" s="33"/>
      <c r="AC17" s="33"/>
      <c r="AD17" s="33"/>
      <c r="AE17" s="33"/>
    </row>
    <row r="18" spans="1:31" s="2" customFormat="1" ht="18" customHeight="1">
      <c r="A18" s="33"/>
      <c r="B18" s="34"/>
      <c r="C18" s="33"/>
      <c r="D18" s="33"/>
      <c r="E18" s="264" t="str">
        <f>'Rekapitulace stavby'!E14</f>
        <v>Vyplň údaj</v>
      </c>
      <c r="F18" s="232"/>
      <c r="G18" s="232"/>
      <c r="H18" s="232"/>
      <c r="I18" s="28" t="s">
        <v>26</v>
      </c>
      <c r="J18" s="29" t="str">
        <f>'Rekapitulace stavby'!AN14</f>
        <v>Vyplň údaj</v>
      </c>
      <c r="K18" s="33"/>
      <c r="L18" s="43"/>
      <c r="S18" s="33"/>
      <c r="T18" s="33"/>
      <c r="U18" s="33"/>
      <c r="V18" s="33"/>
      <c r="W18" s="33"/>
      <c r="X18" s="33"/>
      <c r="Y18" s="33"/>
      <c r="Z18" s="33"/>
      <c r="AA18" s="33"/>
      <c r="AB18" s="33"/>
      <c r="AC18" s="33"/>
      <c r="AD18" s="33"/>
      <c r="AE18" s="33"/>
    </row>
    <row r="19" spans="1:31" s="2" customFormat="1" ht="6.95" customHeight="1">
      <c r="A19" s="33"/>
      <c r="B19" s="34"/>
      <c r="C19" s="33"/>
      <c r="D19" s="33"/>
      <c r="E19" s="33"/>
      <c r="F19" s="33"/>
      <c r="G19" s="33"/>
      <c r="H19" s="33"/>
      <c r="I19" s="33"/>
      <c r="J19" s="33"/>
      <c r="K19" s="33"/>
      <c r="L19" s="43"/>
      <c r="S19" s="33"/>
      <c r="T19" s="33"/>
      <c r="U19" s="33"/>
      <c r="V19" s="33"/>
      <c r="W19" s="33"/>
      <c r="X19" s="33"/>
      <c r="Y19" s="33"/>
      <c r="Z19" s="33"/>
      <c r="AA19" s="33"/>
      <c r="AB19" s="33"/>
      <c r="AC19" s="33"/>
      <c r="AD19" s="33"/>
      <c r="AE19" s="33"/>
    </row>
    <row r="20" spans="1:31" s="2" customFormat="1" ht="12" customHeight="1">
      <c r="A20" s="33"/>
      <c r="B20" s="34"/>
      <c r="C20" s="33"/>
      <c r="D20" s="28" t="s">
        <v>29</v>
      </c>
      <c r="E20" s="33"/>
      <c r="F20" s="33"/>
      <c r="G20" s="33"/>
      <c r="H20" s="33"/>
      <c r="I20" s="28" t="s">
        <v>25</v>
      </c>
      <c r="J20" s="26" t="str">
        <f>IF('Rekapitulace stavby'!AN16="","",'Rekapitulace stavby'!AN16)</f>
        <v/>
      </c>
      <c r="K20" s="33"/>
      <c r="L20" s="43"/>
      <c r="S20" s="33"/>
      <c r="T20" s="33"/>
      <c r="U20" s="33"/>
      <c r="V20" s="33"/>
      <c r="W20" s="33"/>
      <c r="X20" s="33"/>
      <c r="Y20" s="33"/>
      <c r="Z20" s="33"/>
      <c r="AA20" s="33"/>
      <c r="AB20" s="33"/>
      <c r="AC20" s="33"/>
      <c r="AD20" s="33"/>
      <c r="AE20" s="33"/>
    </row>
    <row r="21" spans="1:31" s="2" customFormat="1" ht="18" customHeight="1">
      <c r="A21" s="33"/>
      <c r="B21" s="34"/>
      <c r="C21" s="33"/>
      <c r="D21" s="33"/>
      <c r="E21" s="26" t="str">
        <f>IF('Rekapitulace stavby'!E17="","",'Rekapitulace stavby'!E17)</f>
        <v xml:space="preserve"> </v>
      </c>
      <c r="F21" s="33"/>
      <c r="G21" s="33"/>
      <c r="H21" s="33"/>
      <c r="I21" s="28" t="s">
        <v>26</v>
      </c>
      <c r="J21" s="26" t="str">
        <f>IF('Rekapitulace stavby'!AN17="","",'Rekapitulace stavby'!AN17)</f>
        <v/>
      </c>
      <c r="K21" s="33"/>
      <c r="L21" s="43"/>
      <c r="S21" s="33"/>
      <c r="T21" s="33"/>
      <c r="U21" s="33"/>
      <c r="V21" s="33"/>
      <c r="W21" s="33"/>
      <c r="X21" s="33"/>
      <c r="Y21" s="33"/>
      <c r="Z21" s="33"/>
      <c r="AA21" s="33"/>
      <c r="AB21" s="33"/>
      <c r="AC21" s="33"/>
      <c r="AD21" s="33"/>
      <c r="AE21" s="33"/>
    </row>
    <row r="22" spans="1:31" s="2" customFormat="1" ht="6.95" customHeight="1">
      <c r="A22" s="33"/>
      <c r="B22" s="34"/>
      <c r="C22" s="33"/>
      <c r="D22" s="33"/>
      <c r="E22" s="33"/>
      <c r="F22" s="33"/>
      <c r="G22" s="33"/>
      <c r="H22" s="33"/>
      <c r="I22" s="33"/>
      <c r="J22" s="33"/>
      <c r="K22" s="33"/>
      <c r="L22" s="43"/>
      <c r="S22" s="33"/>
      <c r="T22" s="33"/>
      <c r="U22" s="33"/>
      <c r="V22" s="33"/>
      <c r="W22" s="33"/>
      <c r="X22" s="33"/>
      <c r="Y22" s="33"/>
      <c r="Z22" s="33"/>
      <c r="AA22" s="33"/>
      <c r="AB22" s="33"/>
      <c r="AC22" s="33"/>
      <c r="AD22" s="33"/>
      <c r="AE22" s="33"/>
    </row>
    <row r="23" spans="1:31" s="2" customFormat="1" ht="12" customHeight="1">
      <c r="A23" s="33"/>
      <c r="B23" s="34"/>
      <c r="C23" s="33"/>
      <c r="D23" s="28" t="s">
        <v>31</v>
      </c>
      <c r="E23" s="33"/>
      <c r="F23" s="33"/>
      <c r="G23" s="33"/>
      <c r="H23" s="33"/>
      <c r="I23" s="28" t="s">
        <v>25</v>
      </c>
      <c r="J23" s="26" t="str">
        <f>IF('Rekapitulace stavby'!AN19="","",'Rekapitulace stavby'!AN19)</f>
        <v/>
      </c>
      <c r="K23" s="33"/>
      <c r="L23" s="43"/>
      <c r="S23" s="33"/>
      <c r="T23" s="33"/>
      <c r="U23" s="33"/>
      <c r="V23" s="33"/>
      <c r="W23" s="33"/>
      <c r="X23" s="33"/>
      <c r="Y23" s="33"/>
      <c r="Z23" s="33"/>
      <c r="AA23" s="33"/>
      <c r="AB23" s="33"/>
      <c r="AC23" s="33"/>
      <c r="AD23" s="33"/>
      <c r="AE23" s="33"/>
    </row>
    <row r="24" spans="1:31" s="2" customFormat="1" ht="18" customHeight="1">
      <c r="A24" s="33"/>
      <c r="B24" s="34"/>
      <c r="C24" s="33"/>
      <c r="D24" s="33"/>
      <c r="E24" s="26" t="str">
        <f>IF('Rekapitulace stavby'!E20="","",'Rekapitulace stavby'!E20)</f>
        <v xml:space="preserve"> </v>
      </c>
      <c r="F24" s="33"/>
      <c r="G24" s="33"/>
      <c r="H24" s="33"/>
      <c r="I24" s="28" t="s">
        <v>26</v>
      </c>
      <c r="J24" s="26" t="str">
        <f>IF('Rekapitulace stavby'!AN20="","",'Rekapitulace stavby'!AN20)</f>
        <v/>
      </c>
      <c r="K24" s="33"/>
      <c r="L24" s="43"/>
      <c r="S24" s="33"/>
      <c r="T24" s="33"/>
      <c r="U24" s="33"/>
      <c r="V24" s="33"/>
      <c r="W24" s="33"/>
      <c r="X24" s="33"/>
      <c r="Y24" s="33"/>
      <c r="Z24" s="33"/>
      <c r="AA24" s="33"/>
      <c r="AB24" s="33"/>
      <c r="AC24" s="33"/>
      <c r="AD24" s="33"/>
      <c r="AE24" s="33"/>
    </row>
    <row r="25" spans="1:31" s="2" customFormat="1" ht="6.95" customHeight="1">
      <c r="A25" s="33"/>
      <c r="B25" s="34"/>
      <c r="C25" s="33"/>
      <c r="D25" s="33"/>
      <c r="E25" s="33"/>
      <c r="F25" s="33"/>
      <c r="G25" s="33"/>
      <c r="H25" s="33"/>
      <c r="I25" s="33"/>
      <c r="J25" s="33"/>
      <c r="K25" s="33"/>
      <c r="L25" s="43"/>
      <c r="S25" s="33"/>
      <c r="T25" s="33"/>
      <c r="U25" s="33"/>
      <c r="V25" s="33"/>
      <c r="W25" s="33"/>
      <c r="X25" s="33"/>
      <c r="Y25" s="33"/>
      <c r="Z25" s="33"/>
      <c r="AA25" s="33"/>
      <c r="AB25" s="33"/>
      <c r="AC25" s="33"/>
      <c r="AD25" s="33"/>
      <c r="AE25" s="33"/>
    </row>
    <row r="26" spans="1:31" s="2" customFormat="1" ht="12" customHeight="1">
      <c r="A26" s="33"/>
      <c r="B26" s="34"/>
      <c r="C26" s="33"/>
      <c r="D26" s="28" t="s">
        <v>32</v>
      </c>
      <c r="E26" s="33"/>
      <c r="F26" s="33"/>
      <c r="G26" s="33"/>
      <c r="H26" s="33"/>
      <c r="I26" s="33"/>
      <c r="J26" s="33"/>
      <c r="K26" s="33"/>
      <c r="L26" s="43"/>
      <c r="S26" s="33"/>
      <c r="T26" s="33"/>
      <c r="U26" s="33"/>
      <c r="V26" s="33"/>
      <c r="W26" s="33"/>
      <c r="X26" s="33"/>
      <c r="Y26" s="33"/>
      <c r="Z26" s="33"/>
      <c r="AA26" s="33"/>
      <c r="AB26" s="33"/>
      <c r="AC26" s="33"/>
      <c r="AD26" s="33"/>
      <c r="AE26" s="33"/>
    </row>
    <row r="27" spans="1:31" s="8" customFormat="1" ht="16.5" customHeight="1">
      <c r="A27" s="95"/>
      <c r="B27" s="96"/>
      <c r="C27" s="95"/>
      <c r="D27" s="95"/>
      <c r="E27" s="237" t="s">
        <v>1</v>
      </c>
      <c r="F27" s="237"/>
      <c r="G27" s="237"/>
      <c r="H27" s="237"/>
      <c r="I27" s="95"/>
      <c r="J27" s="95"/>
      <c r="K27" s="95"/>
      <c r="L27" s="97"/>
      <c r="S27" s="95"/>
      <c r="T27" s="95"/>
      <c r="U27" s="95"/>
      <c r="V27" s="95"/>
      <c r="W27" s="95"/>
      <c r="X27" s="95"/>
      <c r="Y27" s="95"/>
      <c r="Z27" s="95"/>
      <c r="AA27" s="95"/>
      <c r="AB27" s="95"/>
      <c r="AC27" s="95"/>
      <c r="AD27" s="95"/>
      <c r="AE27" s="95"/>
    </row>
    <row r="28" spans="1:31" s="2" customFormat="1" ht="6.95" customHeight="1">
      <c r="A28" s="33"/>
      <c r="B28" s="34"/>
      <c r="C28" s="33"/>
      <c r="D28" s="33"/>
      <c r="E28" s="33"/>
      <c r="F28" s="33"/>
      <c r="G28" s="33"/>
      <c r="H28" s="33"/>
      <c r="I28" s="33"/>
      <c r="J28" s="33"/>
      <c r="K28" s="33"/>
      <c r="L28" s="43"/>
      <c r="S28" s="33"/>
      <c r="T28" s="33"/>
      <c r="U28" s="33"/>
      <c r="V28" s="33"/>
      <c r="W28" s="33"/>
      <c r="X28" s="33"/>
      <c r="Y28" s="33"/>
      <c r="Z28" s="33"/>
      <c r="AA28" s="33"/>
      <c r="AB28" s="33"/>
      <c r="AC28" s="33"/>
      <c r="AD28" s="33"/>
      <c r="AE28" s="33"/>
    </row>
    <row r="29" spans="1:31" s="2" customFormat="1" ht="6.95" customHeight="1">
      <c r="A29" s="33"/>
      <c r="B29" s="34"/>
      <c r="C29" s="33"/>
      <c r="D29" s="67"/>
      <c r="E29" s="67"/>
      <c r="F29" s="67"/>
      <c r="G29" s="67"/>
      <c r="H29" s="67"/>
      <c r="I29" s="67"/>
      <c r="J29" s="67"/>
      <c r="K29" s="67"/>
      <c r="L29" s="43"/>
      <c r="S29" s="33"/>
      <c r="T29" s="33"/>
      <c r="U29" s="33"/>
      <c r="V29" s="33"/>
      <c r="W29" s="33"/>
      <c r="X29" s="33"/>
      <c r="Y29" s="33"/>
      <c r="Z29" s="33"/>
      <c r="AA29" s="33"/>
      <c r="AB29" s="33"/>
      <c r="AC29" s="33"/>
      <c r="AD29" s="33"/>
      <c r="AE29" s="33"/>
    </row>
    <row r="30" spans="1:31" s="2" customFormat="1" ht="25.35" customHeight="1">
      <c r="A30" s="33"/>
      <c r="B30" s="34"/>
      <c r="C30" s="33"/>
      <c r="D30" s="98" t="s">
        <v>33</v>
      </c>
      <c r="E30" s="33"/>
      <c r="F30" s="33"/>
      <c r="G30" s="33"/>
      <c r="H30" s="33"/>
      <c r="I30" s="33"/>
      <c r="J30" s="72">
        <f>ROUND(J122, 2)</f>
        <v>0</v>
      </c>
      <c r="K30" s="33"/>
      <c r="L30" s="43"/>
      <c r="S30" s="33"/>
      <c r="T30" s="33"/>
      <c r="U30" s="33"/>
      <c r="V30" s="33"/>
      <c r="W30" s="33"/>
      <c r="X30" s="33"/>
      <c r="Y30" s="33"/>
      <c r="Z30" s="33"/>
      <c r="AA30" s="33"/>
      <c r="AB30" s="33"/>
      <c r="AC30" s="33"/>
      <c r="AD30" s="33"/>
      <c r="AE30" s="33"/>
    </row>
    <row r="31" spans="1:31" s="2" customFormat="1" ht="6.95" customHeight="1">
      <c r="A31" s="33"/>
      <c r="B31" s="34"/>
      <c r="C31" s="33"/>
      <c r="D31" s="67"/>
      <c r="E31" s="67"/>
      <c r="F31" s="67"/>
      <c r="G31" s="67"/>
      <c r="H31" s="67"/>
      <c r="I31" s="67"/>
      <c r="J31" s="67"/>
      <c r="K31" s="67"/>
      <c r="L31" s="43"/>
      <c r="S31" s="33"/>
      <c r="T31" s="33"/>
      <c r="U31" s="33"/>
      <c r="V31" s="33"/>
      <c r="W31" s="33"/>
      <c r="X31" s="33"/>
      <c r="Y31" s="33"/>
      <c r="Z31" s="33"/>
      <c r="AA31" s="33"/>
      <c r="AB31" s="33"/>
      <c r="AC31" s="33"/>
      <c r="AD31" s="33"/>
      <c r="AE31" s="33"/>
    </row>
    <row r="32" spans="1:31" s="2" customFormat="1" ht="14.45" customHeight="1">
      <c r="A32" s="33"/>
      <c r="B32" s="34"/>
      <c r="C32" s="33"/>
      <c r="D32" s="33"/>
      <c r="E32" s="33"/>
      <c r="F32" s="37" t="s">
        <v>35</v>
      </c>
      <c r="G32" s="33"/>
      <c r="H32" s="33"/>
      <c r="I32" s="37" t="s">
        <v>34</v>
      </c>
      <c r="J32" s="37" t="s">
        <v>36</v>
      </c>
      <c r="K32" s="33"/>
      <c r="L32" s="43"/>
      <c r="S32" s="33"/>
      <c r="T32" s="33"/>
      <c r="U32" s="33"/>
      <c r="V32" s="33"/>
      <c r="W32" s="33"/>
      <c r="X32" s="33"/>
      <c r="Y32" s="33"/>
      <c r="Z32" s="33"/>
      <c r="AA32" s="33"/>
      <c r="AB32" s="33"/>
      <c r="AC32" s="33"/>
      <c r="AD32" s="33"/>
      <c r="AE32" s="33"/>
    </row>
    <row r="33" spans="1:31" s="2" customFormat="1" ht="14.45" customHeight="1">
      <c r="A33" s="33"/>
      <c r="B33" s="34"/>
      <c r="C33" s="33"/>
      <c r="D33" s="99" t="s">
        <v>37</v>
      </c>
      <c r="E33" s="28" t="s">
        <v>38</v>
      </c>
      <c r="F33" s="100">
        <f>ROUND((SUM(BE122:BE164)),  2)</f>
        <v>0</v>
      </c>
      <c r="G33" s="33"/>
      <c r="H33" s="33"/>
      <c r="I33" s="101">
        <v>0.21</v>
      </c>
      <c r="J33" s="100">
        <f>ROUND(((SUM(BE122:BE164))*I33),  2)</f>
        <v>0</v>
      </c>
      <c r="K33" s="33"/>
      <c r="L33" s="43"/>
      <c r="S33" s="33"/>
      <c r="T33" s="33"/>
      <c r="U33" s="33"/>
      <c r="V33" s="33"/>
      <c r="W33" s="33"/>
      <c r="X33" s="33"/>
      <c r="Y33" s="33"/>
      <c r="Z33" s="33"/>
      <c r="AA33" s="33"/>
      <c r="AB33" s="33"/>
      <c r="AC33" s="33"/>
      <c r="AD33" s="33"/>
      <c r="AE33" s="33"/>
    </row>
    <row r="34" spans="1:31" s="2" customFormat="1" ht="14.45" customHeight="1">
      <c r="A34" s="33"/>
      <c r="B34" s="34"/>
      <c r="C34" s="33"/>
      <c r="D34" s="33"/>
      <c r="E34" s="28" t="s">
        <v>39</v>
      </c>
      <c r="F34" s="100">
        <f>ROUND((SUM(BF122:BF164)),  2)</f>
        <v>0</v>
      </c>
      <c r="G34" s="33"/>
      <c r="H34" s="33"/>
      <c r="I34" s="101">
        <v>0.15</v>
      </c>
      <c r="J34" s="100">
        <f>ROUND(((SUM(BF122:BF164))*I34),  2)</f>
        <v>0</v>
      </c>
      <c r="K34" s="33"/>
      <c r="L34" s="43"/>
      <c r="S34" s="33"/>
      <c r="T34" s="33"/>
      <c r="U34" s="33"/>
      <c r="V34" s="33"/>
      <c r="W34" s="33"/>
      <c r="X34" s="33"/>
      <c r="Y34" s="33"/>
      <c r="Z34" s="33"/>
      <c r="AA34" s="33"/>
      <c r="AB34" s="33"/>
      <c r="AC34" s="33"/>
      <c r="AD34" s="33"/>
      <c r="AE34" s="33"/>
    </row>
    <row r="35" spans="1:31" s="2" customFormat="1" ht="14.45" hidden="1" customHeight="1">
      <c r="A35" s="33"/>
      <c r="B35" s="34"/>
      <c r="C35" s="33"/>
      <c r="D35" s="33"/>
      <c r="E35" s="28" t="s">
        <v>40</v>
      </c>
      <c r="F35" s="100">
        <f>ROUND((SUM(BG122:BG164)),  2)</f>
        <v>0</v>
      </c>
      <c r="G35" s="33"/>
      <c r="H35" s="33"/>
      <c r="I35" s="101">
        <v>0.21</v>
      </c>
      <c r="J35" s="100">
        <f>0</f>
        <v>0</v>
      </c>
      <c r="K35" s="33"/>
      <c r="L35" s="43"/>
      <c r="S35" s="33"/>
      <c r="T35" s="33"/>
      <c r="U35" s="33"/>
      <c r="V35" s="33"/>
      <c r="W35" s="33"/>
      <c r="X35" s="33"/>
      <c r="Y35" s="33"/>
      <c r="Z35" s="33"/>
      <c r="AA35" s="33"/>
      <c r="AB35" s="33"/>
      <c r="AC35" s="33"/>
      <c r="AD35" s="33"/>
      <c r="AE35" s="33"/>
    </row>
    <row r="36" spans="1:31" s="2" customFormat="1" ht="14.45" hidden="1" customHeight="1">
      <c r="A36" s="33"/>
      <c r="B36" s="34"/>
      <c r="C36" s="33"/>
      <c r="D36" s="33"/>
      <c r="E36" s="28" t="s">
        <v>41</v>
      </c>
      <c r="F36" s="100">
        <f>ROUND((SUM(BH122:BH164)),  2)</f>
        <v>0</v>
      </c>
      <c r="G36" s="33"/>
      <c r="H36" s="33"/>
      <c r="I36" s="101">
        <v>0.15</v>
      </c>
      <c r="J36" s="100">
        <f>0</f>
        <v>0</v>
      </c>
      <c r="K36" s="33"/>
      <c r="L36" s="43"/>
      <c r="S36" s="33"/>
      <c r="T36" s="33"/>
      <c r="U36" s="33"/>
      <c r="V36" s="33"/>
      <c r="W36" s="33"/>
      <c r="X36" s="33"/>
      <c r="Y36" s="33"/>
      <c r="Z36" s="33"/>
      <c r="AA36" s="33"/>
      <c r="AB36" s="33"/>
      <c r="AC36" s="33"/>
      <c r="AD36" s="33"/>
      <c r="AE36" s="33"/>
    </row>
    <row r="37" spans="1:31" s="2" customFormat="1" ht="14.45" hidden="1" customHeight="1">
      <c r="A37" s="33"/>
      <c r="B37" s="34"/>
      <c r="C37" s="33"/>
      <c r="D37" s="33"/>
      <c r="E37" s="28" t="s">
        <v>42</v>
      </c>
      <c r="F37" s="100">
        <f>ROUND((SUM(BI122:BI164)),  2)</f>
        <v>0</v>
      </c>
      <c r="G37" s="33"/>
      <c r="H37" s="33"/>
      <c r="I37" s="101">
        <v>0</v>
      </c>
      <c r="J37" s="100">
        <f>0</f>
        <v>0</v>
      </c>
      <c r="K37" s="33"/>
      <c r="L37" s="43"/>
      <c r="S37" s="33"/>
      <c r="T37" s="33"/>
      <c r="U37" s="33"/>
      <c r="V37" s="33"/>
      <c r="W37" s="33"/>
      <c r="X37" s="33"/>
      <c r="Y37" s="33"/>
      <c r="Z37" s="33"/>
      <c r="AA37" s="33"/>
      <c r="AB37" s="33"/>
      <c r="AC37" s="33"/>
      <c r="AD37" s="33"/>
      <c r="AE37" s="33"/>
    </row>
    <row r="38" spans="1:31" s="2" customFormat="1" ht="6.95" customHeight="1">
      <c r="A38" s="33"/>
      <c r="B38" s="34"/>
      <c r="C38" s="33"/>
      <c r="D38" s="33"/>
      <c r="E38" s="33"/>
      <c r="F38" s="33"/>
      <c r="G38" s="33"/>
      <c r="H38" s="33"/>
      <c r="I38" s="33"/>
      <c r="J38" s="33"/>
      <c r="K38" s="33"/>
      <c r="L38" s="43"/>
      <c r="S38" s="33"/>
      <c r="T38" s="33"/>
      <c r="U38" s="33"/>
      <c r="V38" s="33"/>
      <c r="W38" s="33"/>
      <c r="X38" s="33"/>
      <c r="Y38" s="33"/>
      <c r="Z38" s="33"/>
      <c r="AA38" s="33"/>
      <c r="AB38" s="33"/>
      <c r="AC38" s="33"/>
      <c r="AD38" s="33"/>
      <c r="AE38" s="33"/>
    </row>
    <row r="39" spans="1:31" s="2" customFormat="1" ht="25.35" customHeight="1">
      <c r="A39" s="33"/>
      <c r="B39" s="34"/>
      <c r="C39" s="102"/>
      <c r="D39" s="103" t="s">
        <v>43</v>
      </c>
      <c r="E39" s="61"/>
      <c r="F39" s="61"/>
      <c r="G39" s="104" t="s">
        <v>44</v>
      </c>
      <c r="H39" s="105" t="s">
        <v>45</v>
      </c>
      <c r="I39" s="61"/>
      <c r="J39" s="106">
        <f>SUM(J30:J37)</f>
        <v>0</v>
      </c>
      <c r="K39" s="107"/>
      <c r="L39" s="43"/>
      <c r="S39" s="33"/>
      <c r="T39" s="33"/>
      <c r="U39" s="33"/>
      <c r="V39" s="33"/>
      <c r="W39" s="33"/>
      <c r="X39" s="33"/>
      <c r="Y39" s="33"/>
      <c r="Z39" s="33"/>
      <c r="AA39" s="33"/>
      <c r="AB39" s="33"/>
      <c r="AC39" s="33"/>
      <c r="AD39" s="33"/>
      <c r="AE39" s="33"/>
    </row>
    <row r="40" spans="1:31" s="2" customFormat="1" ht="14.45" customHeight="1">
      <c r="A40" s="33"/>
      <c r="B40" s="34"/>
      <c r="C40" s="33"/>
      <c r="D40" s="33"/>
      <c r="E40" s="33"/>
      <c r="F40" s="33"/>
      <c r="G40" s="33"/>
      <c r="H40" s="33"/>
      <c r="I40" s="33"/>
      <c r="J40" s="33"/>
      <c r="K40" s="33"/>
      <c r="L40" s="43"/>
      <c r="S40" s="33"/>
      <c r="T40" s="33"/>
      <c r="U40" s="33"/>
      <c r="V40" s="33"/>
      <c r="W40" s="33"/>
      <c r="X40" s="33"/>
      <c r="Y40" s="33"/>
      <c r="Z40" s="33"/>
      <c r="AA40" s="33"/>
      <c r="AB40" s="33"/>
      <c r="AC40" s="33"/>
      <c r="AD40" s="33"/>
      <c r="AE40" s="33"/>
    </row>
    <row r="41" spans="1:31" s="1" customFormat="1" ht="14.45" customHeight="1">
      <c r="B41" s="21"/>
      <c r="L41" s="21"/>
    </row>
    <row r="42" spans="1:31" s="1" customFormat="1" ht="14.45" customHeight="1">
      <c r="B42" s="21"/>
      <c r="L42" s="21"/>
    </row>
    <row r="43" spans="1:31" s="1" customFormat="1" ht="14.45" customHeight="1">
      <c r="B43" s="21"/>
      <c r="L43" s="21"/>
    </row>
    <row r="44" spans="1:31" s="1" customFormat="1" ht="14.45" customHeight="1">
      <c r="B44" s="21"/>
      <c r="L44" s="21"/>
    </row>
    <row r="45" spans="1:31" s="1" customFormat="1" ht="14.45" customHeight="1">
      <c r="B45" s="21"/>
      <c r="L45" s="21"/>
    </row>
    <row r="46" spans="1:31" s="1" customFormat="1" ht="14.45" customHeight="1">
      <c r="B46" s="21"/>
      <c r="L46" s="21"/>
    </row>
    <row r="47" spans="1:31" s="1" customFormat="1" ht="14.45" customHeight="1">
      <c r="B47" s="21"/>
      <c r="L47" s="21"/>
    </row>
    <row r="48" spans="1:31" s="1" customFormat="1" ht="14.45" customHeight="1">
      <c r="B48" s="21"/>
      <c r="L48" s="21"/>
    </row>
    <row r="49" spans="1:31" s="1" customFormat="1" ht="14.45" customHeight="1">
      <c r="B49" s="21"/>
      <c r="L49" s="21"/>
    </row>
    <row r="50" spans="1:31" s="2" customFormat="1" ht="14.45" customHeight="1">
      <c r="B50" s="43"/>
      <c r="D50" s="44" t="s">
        <v>46</v>
      </c>
      <c r="E50" s="45"/>
      <c r="F50" s="45"/>
      <c r="G50" s="44" t="s">
        <v>47</v>
      </c>
      <c r="H50" s="45"/>
      <c r="I50" s="45"/>
      <c r="J50" s="45"/>
      <c r="K50" s="45"/>
      <c r="L50" s="43"/>
    </row>
    <row r="51" spans="1:31" ht="11.25">
      <c r="B51" s="21"/>
      <c r="L51" s="21"/>
    </row>
    <row r="52" spans="1:31" ht="11.25">
      <c r="B52" s="21"/>
      <c r="L52" s="21"/>
    </row>
    <row r="53" spans="1:31" ht="11.25">
      <c r="B53" s="21"/>
      <c r="L53" s="21"/>
    </row>
    <row r="54" spans="1:31" ht="11.25">
      <c r="B54" s="21"/>
      <c r="L54" s="21"/>
    </row>
    <row r="55" spans="1:31" ht="11.25">
      <c r="B55" s="21"/>
      <c r="L55" s="21"/>
    </row>
    <row r="56" spans="1:31" ht="11.25">
      <c r="B56" s="21"/>
      <c r="L56" s="21"/>
    </row>
    <row r="57" spans="1:31" ht="11.25">
      <c r="B57" s="21"/>
      <c r="L57" s="21"/>
    </row>
    <row r="58" spans="1:31" ht="11.25">
      <c r="B58" s="21"/>
      <c r="L58" s="21"/>
    </row>
    <row r="59" spans="1:31" ht="11.25">
      <c r="B59" s="21"/>
      <c r="L59" s="21"/>
    </row>
    <row r="60" spans="1:31" ht="11.25">
      <c r="B60" s="21"/>
      <c r="L60" s="21"/>
    </row>
    <row r="61" spans="1:31" s="2" customFormat="1" ht="12.75">
      <c r="A61" s="33"/>
      <c r="B61" s="34"/>
      <c r="C61" s="33"/>
      <c r="D61" s="46" t="s">
        <v>48</v>
      </c>
      <c r="E61" s="36"/>
      <c r="F61" s="108" t="s">
        <v>49</v>
      </c>
      <c r="G61" s="46" t="s">
        <v>48</v>
      </c>
      <c r="H61" s="36"/>
      <c r="I61" s="36"/>
      <c r="J61" s="109" t="s">
        <v>49</v>
      </c>
      <c r="K61" s="36"/>
      <c r="L61" s="43"/>
      <c r="S61" s="33"/>
      <c r="T61" s="33"/>
      <c r="U61" s="33"/>
      <c r="V61" s="33"/>
      <c r="W61" s="33"/>
      <c r="X61" s="33"/>
      <c r="Y61" s="33"/>
      <c r="Z61" s="33"/>
      <c r="AA61" s="33"/>
      <c r="AB61" s="33"/>
      <c r="AC61" s="33"/>
      <c r="AD61" s="33"/>
      <c r="AE61" s="33"/>
    </row>
    <row r="62" spans="1:31" ht="11.25">
      <c r="B62" s="21"/>
      <c r="L62" s="21"/>
    </row>
    <row r="63" spans="1:31" ht="11.25">
      <c r="B63" s="21"/>
      <c r="L63" s="21"/>
    </row>
    <row r="64" spans="1:31" ht="11.25">
      <c r="B64" s="21"/>
      <c r="L64" s="21"/>
    </row>
    <row r="65" spans="1:31" s="2" customFormat="1" ht="12.75">
      <c r="A65" s="33"/>
      <c r="B65" s="34"/>
      <c r="C65" s="33"/>
      <c r="D65" s="44" t="s">
        <v>50</v>
      </c>
      <c r="E65" s="47"/>
      <c r="F65" s="47"/>
      <c r="G65" s="44" t="s">
        <v>51</v>
      </c>
      <c r="H65" s="47"/>
      <c r="I65" s="47"/>
      <c r="J65" s="47"/>
      <c r="K65" s="47"/>
      <c r="L65" s="43"/>
      <c r="S65" s="33"/>
      <c r="T65" s="33"/>
      <c r="U65" s="33"/>
      <c r="V65" s="33"/>
      <c r="W65" s="33"/>
      <c r="X65" s="33"/>
      <c r="Y65" s="33"/>
      <c r="Z65" s="33"/>
      <c r="AA65" s="33"/>
      <c r="AB65" s="33"/>
      <c r="AC65" s="33"/>
      <c r="AD65" s="33"/>
      <c r="AE65" s="33"/>
    </row>
    <row r="66" spans="1:31" ht="11.25">
      <c r="B66" s="21"/>
      <c r="L66" s="21"/>
    </row>
    <row r="67" spans="1:31" ht="11.25">
      <c r="B67" s="21"/>
      <c r="L67" s="21"/>
    </row>
    <row r="68" spans="1:31" ht="11.25">
      <c r="B68" s="21"/>
      <c r="L68" s="21"/>
    </row>
    <row r="69" spans="1:31" ht="11.25">
      <c r="B69" s="21"/>
      <c r="L69" s="21"/>
    </row>
    <row r="70" spans="1:31" ht="11.25">
      <c r="B70" s="21"/>
      <c r="L70" s="21"/>
    </row>
    <row r="71" spans="1:31" ht="11.25">
      <c r="B71" s="21"/>
      <c r="L71" s="21"/>
    </row>
    <row r="72" spans="1:31" ht="11.25">
      <c r="B72" s="21"/>
      <c r="L72" s="21"/>
    </row>
    <row r="73" spans="1:31" ht="11.25">
      <c r="B73" s="21"/>
      <c r="L73" s="21"/>
    </row>
    <row r="74" spans="1:31" ht="11.25">
      <c r="B74" s="21"/>
      <c r="L74" s="21"/>
    </row>
    <row r="75" spans="1:31" ht="11.25">
      <c r="B75" s="21"/>
      <c r="L75" s="21"/>
    </row>
    <row r="76" spans="1:31" s="2" customFormat="1" ht="12.75">
      <c r="A76" s="33"/>
      <c r="B76" s="34"/>
      <c r="C76" s="33"/>
      <c r="D76" s="46" t="s">
        <v>48</v>
      </c>
      <c r="E76" s="36"/>
      <c r="F76" s="108" t="s">
        <v>49</v>
      </c>
      <c r="G76" s="46" t="s">
        <v>48</v>
      </c>
      <c r="H76" s="36"/>
      <c r="I76" s="36"/>
      <c r="J76" s="109" t="s">
        <v>49</v>
      </c>
      <c r="K76" s="36"/>
      <c r="L76" s="43"/>
      <c r="S76" s="33"/>
      <c r="T76" s="33"/>
      <c r="U76" s="33"/>
      <c r="V76" s="33"/>
      <c r="W76" s="33"/>
      <c r="X76" s="33"/>
      <c r="Y76" s="33"/>
      <c r="Z76" s="33"/>
      <c r="AA76" s="33"/>
      <c r="AB76" s="33"/>
      <c r="AC76" s="33"/>
      <c r="AD76" s="33"/>
      <c r="AE76" s="33"/>
    </row>
    <row r="77" spans="1:31" s="2" customFormat="1" ht="14.45" customHeight="1">
      <c r="A77" s="33"/>
      <c r="B77" s="48"/>
      <c r="C77" s="49"/>
      <c r="D77" s="49"/>
      <c r="E77" s="49"/>
      <c r="F77" s="49"/>
      <c r="G77" s="49"/>
      <c r="H77" s="49"/>
      <c r="I77" s="49"/>
      <c r="J77" s="49"/>
      <c r="K77" s="49"/>
      <c r="L77" s="43"/>
      <c r="S77" s="33"/>
      <c r="T77" s="33"/>
      <c r="U77" s="33"/>
      <c r="V77" s="33"/>
      <c r="W77" s="33"/>
      <c r="X77" s="33"/>
      <c r="Y77" s="33"/>
      <c r="Z77" s="33"/>
      <c r="AA77" s="33"/>
      <c r="AB77" s="33"/>
      <c r="AC77" s="33"/>
      <c r="AD77" s="33"/>
      <c r="AE77" s="33"/>
    </row>
    <row r="81" spans="1:47" s="2" customFormat="1" ht="6.95" hidden="1" customHeight="1">
      <c r="A81" s="33"/>
      <c r="B81" s="50"/>
      <c r="C81" s="51"/>
      <c r="D81" s="51"/>
      <c r="E81" s="51"/>
      <c r="F81" s="51"/>
      <c r="G81" s="51"/>
      <c r="H81" s="51"/>
      <c r="I81" s="51"/>
      <c r="J81" s="51"/>
      <c r="K81" s="51"/>
      <c r="L81" s="43"/>
      <c r="S81" s="33"/>
      <c r="T81" s="33"/>
      <c r="U81" s="33"/>
      <c r="V81" s="33"/>
      <c r="W81" s="33"/>
      <c r="X81" s="33"/>
      <c r="Y81" s="33"/>
      <c r="Z81" s="33"/>
      <c r="AA81" s="33"/>
      <c r="AB81" s="33"/>
      <c r="AC81" s="33"/>
      <c r="AD81" s="33"/>
      <c r="AE81" s="33"/>
    </row>
    <row r="82" spans="1:47" s="2" customFormat="1" ht="24.95" hidden="1" customHeight="1">
      <c r="A82" s="33"/>
      <c r="B82" s="34"/>
      <c r="C82" s="22" t="s">
        <v>112</v>
      </c>
      <c r="D82" s="33"/>
      <c r="E82" s="33"/>
      <c r="F82" s="33"/>
      <c r="G82" s="33"/>
      <c r="H82" s="33"/>
      <c r="I82" s="33"/>
      <c r="J82" s="33"/>
      <c r="K82" s="33"/>
      <c r="L82" s="43"/>
      <c r="S82" s="33"/>
      <c r="T82" s="33"/>
      <c r="U82" s="33"/>
      <c r="V82" s="33"/>
      <c r="W82" s="33"/>
      <c r="X82" s="33"/>
      <c r="Y82" s="33"/>
      <c r="Z82" s="33"/>
      <c r="AA82" s="33"/>
      <c r="AB82" s="33"/>
      <c r="AC82" s="33"/>
      <c r="AD82" s="33"/>
      <c r="AE82" s="33"/>
    </row>
    <row r="83" spans="1:47" s="2" customFormat="1" ht="6.95" hidden="1" customHeight="1">
      <c r="A83" s="33"/>
      <c r="B83" s="34"/>
      <c r="C83" s="33"/>
      <c r="D83" s="33"/>
      <c r="E83" s="33"/>
      <c r="F83" s="33"/>
      <c r="G83" s="33"/>
      <c r="H83" s="33"/>
      <c r="I83" s="33"/>
      <c r="J83" s="33"/>
      <c r="K83" s="33"/>
      <c r="L83" s="43"/>
      <c r="S83" s="33"/>
      <c r="T83" s="33"/>
      <c r="U83" s="33"/>
      <c r="V83" s="33"/>
      <c r="W83" s="33"/>
      <c r="X83" s="33"/>
      <c r="Y83" s="33"/>
      <c r="Z83" s="33"/>
      <c r="AA83" s="33"/>
      <c r="AB83" s="33"/>
      <c r="AC83" s="33"/>
      <c r="AD83" s="33"/>
      <c r="AE83" s="33"/>
    </row>
    <row r="84" spans="1:47" s="2" customFormat="1" ht="12" hidden="1" customHeight="1">
      <c r="A84" s="33"/>
      <c r="B84" s="34"/>
      <c r="C84" s="28" t="s">
        <v>16</v>
      </c>
      <c r="D84" s="33"/>
      <c r="E84" s="33"/>
      <c r="F84" s="33"/>
      <c r="G84" s="33"/>
      <c r="H84" s="33"/>
      <c r="I84" s="33"/>
      <c r="J84" s="33"/>
      <c r="K84" s="33"/>
      <c r="L84" s="43"/>
      <c r="S84" s="33"/>
      <c r="T84" s="33"/>
      <c r="U84" s="33"/>
      <c r="V84" s="33"/>
      <c r="W84" s="33"/>
      <c r="X84" s="33"/>
      <c r="Y84" s="33"/>
      <c r="Z84" s="33"/>
      <c r="AA84" s="33"/>
      <c r="AB84" s="33"/>
      <c r="AC84" s="33"/>
      <c r="AD84" s="33"/>
      <c r="AE84" s="33"/>
    </row>
    <row r="85" spans="1:47" s="2" customFormat="1" ht="16.5" hidden="1" customHeight="1">
      <c r="A85" s="33"/>
      <c r="B85" s="34"/>
      <c r="C85" s="33"/>
      <c r="D85" s="33"/>
      <c r="E85" s="261" t="str">
        <f>E7</f>
        <v>PD - Regenerace sídliště Nádražní II etapa</v>
      </c>
      <c r="F85" s="262"/>
      <c r="G85" s="262"/>
      <c r="H85" s="262"/>
      <c r="I85" s="33"/>
      <c r="J85" s="33"/>
      <c r="K85" s="33"/>
      <c r="L85" s="43"/>
      <c r="S85" s="33"/>
      <c r="T85" s="33"/>
      <c r="U85" s="33"/>
      <c r="V85" s="33"/>
      <c r="W85" s="33"/>
      <c r="X85" s="33"/>
      <c r="Y85" s="33"/>
      <c r="Z85" s="33"/>
      <c r="AA85" s="33"/>
      <c r="AB85" s="33"/>
      <c r="AC85" s="33"/>
      <c r="AD85" s="33"/>
      <c r="AE85" s="33"/>
    </row>
    <row r="86" spans="1:47" s="2" customFormat="1" ht="12" hidden="1" customHeight="1">
      <c r="A86" s="33"/>
      <c r="B86" s="34"/>
      <c r="C86" s="28" t="s">
        <v>110</v>
      </c>
      <c r="D86" s="33"/>
      <c r="E86" s="33"/>
      <c r="F86" s="33"/>
      <c r="G86" s="33"/>
      <c r="H86" s="33"/>
      <c r="I86" s="33"/>
      <c r="J86" s="33"/>
      <c r="K86" s="33"/>
      <c r="L86" s="43"/>
      <c r="S86" s="33"/>
      <c r="T86" s="33"/>
      <c r="U86" s="33"/>
      <c r="V86" s="33"/>
      <c r="W86" s="33"/>
      <c r="X86" s="33"/>
      <c r="Y86" s="33"/>
      <c r="Z86" s="33"/>
      <c r="AA86" s="33"/>
      <c r="AB86" s="33"/>
      <c r="AC86" s="33"/>
      <c r="AD86" s="33"/>
      <c r="AE86" s="33"/>
    </row>
    <row r="87" spans="1:47" s="2" customFormat="1" ht="16.5" hidden="1" customHeight="1">
      <c r="A87" s="33"/>
      <c r="B87" s="34"/>
      <c r="C87" s="33"/>
      <c r="D87" s="33"/>
      <c r="E87" s="226" t="str">
        <f>E9</f>
        <v>VRN - II etapa</v>
      </c>
      <c r="F87" s="263"/>
      <c r="G87" s="263"/>
      <c r="H87" s="263"/>
      <c r="I87" s="33"/>
      <c r="J87" s="33"/>
      <c r="K87" s="33"/>
      <c r="L87" s="43"/>
      <c r="S87" s="33"/>
      <c r="T87" s="33"/>
      <c r="U87" s="33"/>
      <c r="V87" s="33"/>
      <c r="W87" s="33"/>
      <c r="X87" s="33"/>
      <c r="Y87" s="33"/>
      <c r="Z87" s="33"/>
      <c r="AA87" s="33"/>
      <c r="AB87" s="33"/>
      <c r="AC87" s="33"/>
      <c r="AD87" s="33"/>
      <c r="AE87" s="33"/>
    </row>
    <row r="88" spans="1:47" s="2" customFormat="1" ht="6.95" hidden="1" customHeight="1">
      <c r="A88" s="33"/>
      <c r="B88" s="34"/>
      <c r="C88" s="33"/>
      <c r="D88" s="33"/>
      <c r="E88" s="33"/>
      <c r="F88" s="33"/>
      <c r="G88" s="33"/>
      <c r="H88" s="33"/>
      <c r="I88" s="33"/>
      <c r="J88" s="33"/>
      <c r="K88" s="33"/>
      <c r="L88" s="43"/>
      <c r="S88" s="33"/>
      <c r="T88" s="33"/>
      <c r="U88" s="33"/>
      <c r="V88" s="33"/>
      <c r="W88" s="33"/>
      <c r="X88" s="33"/>
      <c r="Y88" s="33"/>
      <c r="Z88" s="33"/>
      <c r="AA88" s="33"/>
      <c r="AB88" s="33"/>
      <c r="AC88" s="33"/>
      <c r="AD88" s="33"/>
      <c r="AE88" s="33"/>
    </row>
    <row r="89" spans="1:47" s="2" customFormat="1" ht="12" hidden="1" customHeight="1">
      <c r="A89" s="33"/>
      <c r="B89" s="34"/>
      <c r="C89" s="28" t="s">
        <v>20</v>
      </c>
      <c r="D89" s="33"/>
      <c r="E89" s="33"/>
      <c r="F89" s="26" t="str">
        <f>F12</f>
        <v xml:space="preserve"> </v>
      </c>
      <c r="G89" s="33"/>
      <c r="H89" s="33"/>
      <c r="I89" s="28" t="s">
        <v>22</v>
      </c>
      <c r="J89" s="56" t="str">
        <f>IF(J12="","",J12)</f>
        <v>11. 8. 2022</v>
      </c>
      <c r="K89" s="33"/>
      <c r="L89" s="43"/>
      <c r="S89" s="33"/>
      <c r="T89" s="33"/>
      <c r="U89" s="33"/>
      <c r="V89" s="33"/>
      <c r="W89" s="33"/>
      <c r="X89" s="33"/>
      <c r="Y89" s="33"/>
      <c r="Z89" s="33"/>
      <c r="AA89" s="33"/>
      <c r="AB89" s="33"/>
      <c r="AC89" s="33"/>
      <c r="AD89" s="33"/>
      <c r="AE89" s="33"/>
    </row>
    <row r="90" spans="1:47" s="2" customFormat="1" ht="6.95" hidden="1" customHeight="1">
      <c r="A90" s="33"/>
      <c r="B90" s="34"/>
      <c r="C90" s="33"/>
      <c r="D90" s="33"/>
      <c r="E90" s="33"/>
      <c r="F90" s="33"/>
      <c r="G90" s="33"/>
      <c r="H90" s="33"/>
      <c r="I90" s="33"/>
      <c r="J90" s="33"/>
      <c r="K90" s="33"/>
      <c r="L90" s="43"/>
      <c r="S90" s="33"/>
      <c r="T90" s="33"/>
      <c r="U90" s="33"/>
      <c r="V90" s="33"/>
      <c r="W90" s="33"/>
      <c r="X90" s="33"/>
      <c r="Y90" s="33"/>
      <c r="Z90" s="33"/>
      <c r="AA90" s="33"/>
      <c r="AB90" s="33"/>
      <c r="AC90" s="33"/>
      <c r="AD90" s="33"/>
      <c r="AE90" s="33"/>
    </row>
    <row r="91" spans="1:47" s="2" customFormat="1" ht="15.2" hidden="1" customHeight="1">
      <c r="A91" s="33"/>
      <c r="B91" s="34"/>
      <c r="C91" s="28" t="s">
        <v>24</v>
      </c>
      <c r="D91" s="33"/>
      <c r="E91" s="33"/>
      <c r="F91" s="26" t="str">
        <f>E15</f>
        <v xml:space="preserve"> </v>
      </c>
      <c r="G91" s="33"/>
      <c r="H91" s="33"/>
      <c r="I91" s="28" t="s">
        <v>29</v>
      </c>
      <c r="J91" s="31" t="str">
        <f>E21</f>
        <v xml:space="preserve"> </v>
      </c>
      <c r="K91" s="33"/>
      <c r="L91" s="43"/>
      <c r="S91" s="33"/>
      <c r="T91" s="33"/>
      <c r="U91" s="33"/>
      <c r="V91" s="33"/>
      <c r="W91" s="33"/>
      <c r="X91" s="33"/>
      <c r="Y91" s="33"/>
      <c r="Z91" s="33"/>
      <c r="AA91" s="33"/>
      <c r="AB91" s="33"/>
      <c r="AC91" s="33"/>
      <c r="AD91" s="33"/>
      <c r="AE91" s="33"/>
    </row>
    <row r="92" spans="1:47" s="2" customFormat="1" ht="15.2" hidden="1" customHeight="1">
      <c r="A92" s="33"/>
      <c r="B92" s="34"/>
      <c r="C92" s="28" t="s">
        <v>27</v>
      </c>
      <c r="D92" s="33"/>
      <c r="E92" s="33"/>
      <c r="F92" s="26" t="str">
        <f>IF(E18="","",E18)</f>
        <v>Vyplň údaj</v>
      </c>
      <c r="G92" s="33"/>
      <c r="H92" s="33"/>
      <c r="I92" s="28" t="s">
        <v>31</v>
      </c>
      <c r="J92" s="31" t="str">
        <f>E24</f>
        <v xml:space="preserve"> </v>
      </c>
      <c r="K92" s="33"/>
      <c r="L92" s="43"/>
      <c r="S92" s="33"/>
      <c r="T92" s="33"/>
      <c r="U92" s="33"/>
      <c r="V92" s="33"/>
      <c r="W92" s="33"/>
      <c r="X92" s="33"/>
      <c r="Y92" s="33"/>
      <c r="Z92" s="33"/>
      <c r="AA92" s="33"/>
      <c r="AB92" s="33"/>
      <c r="AC92" s="33"/>
      <c r="AD92" s="33"/>
      <c r="AE92" s="33"/>
    </row>
    <row r="93" spans="1:47" s="2" customFormat="1" ht="10.35" hidden="1" customHeight="1">
      <c r="A93" s="33"/>
      <c r="B93" s="34"/>
      <c r="C93" s="33"/>
      <c r="D93" s="33"/>
      <c r="E93" s="33"/>
      <c r="F93" s="33"/>
      <c r="G93" s="33"/>
      <c r="H93" s="33"/>
      <c r="I93" s="33"/>
      <c r="J93" s="33"/>
      <c r="K93" s="33"/>
      <c r="L93" s="43"/>
      <c r="S93" s="33"/>
      <c r="T93" s="33"/>
      <c r="U93" s="33"/>
      <c r="V93" s="33"/>
      <c r="W93" s="33"/>
      <c r="X93" s="33"/>
      <c r="Y93" s="33"/>
      <c r="Z93" s="33"/>
      <c r="AA93" s="33"/>
      <c r="AB93" s="33"/>
      <c r="AC93" s="33"/>
      <c r="AD93" s="33"/>
      <c r="AE93" s="33"/>
    </row>
    <row r="94" spans="1:47" s="2" customFormat="1" ht="29.25" hidden="1" customHeight="1">
      <c r="A94" s="33"/>
      <c r="B94" s="34"/>
      <c r="C94" s="110" t="s">
        <v>113</v>
      </c>
      <c r="D94" s="102"/>
      <c r="E94" s="102"/>
      <c r="F94" s="102"/>
      <c r="G94" s="102"/>
      <c r="H94" s="102"/>
      <c r="I94" s="102"/>
      <c r="J94" s="111" t="s">
        <v>114</v>
      </c>
      <c r="K94" s="102"/>
      <c r="L94" s="43"/>
      <c r="S94" s="33"/>
      <c r="T94" s="33"/>
      <c r="U94" s="33"/>
      <c r="V94" s="33"/>
      <c r="W94" s="33"/>
      <c r="X94" s="33"/>
      <c r="Y94" s="33"/>
      <c r="Z94" s="33"/>
      <c r="AA94" s="33"/>
      <c r="AB94" s="33"/>
      <c r="AC94" s="33"/>
      <c r="AD94" s="33"/>
      <c r="AE94" s="33"/>
    </row>
    <row r="95" spans="1:47" s="2" customFormat="1" ht="10.35" hidden="1" customHeight="1">
      <c r="A95" s="33"/>
      <c r="B95" s="34"/>
      <c r="C95" s="33"/>
      <c r="D95" s="33"/>
      <c r="E95" s="33"/>
      <c r="F95" s="33"/>
      <c r="G95" s="33"/>
      <c r="H95" s="33"/>
      <c r="I95" s="33"/>
      <c r="J95" s="33"/>
      <c r="K95" s="33"/>
      <c r="L95" s="43"/>
      <c r="S95" s="33"/>
      <c r="T95" s="33"/>
      <c r="U95" s="33"/>
      <c r="V95" s="33"/>
      <c r="W95" s="33"/>
      <c r="X95" s="33"/>
      <c r="Y95" s="33"/>
      <c r="Z95" s="33"/>
      <c r="AA95" s="33"/>
      <c r="AB95" s="33"/>
      <c r="AC95" s="33"/>
      <c r="AD95" s="33"/>
      <c r="AE95" s="33"/>
    </row>
    <row r="96" spans="1:47" s="2" customFormat="1" ht="22.9" hidden="1" customHeight="1">
      <c r="A96" s="33"/>
      <c r="B96" s="34"/>
      <c r="C96" s="112" t="s">
        <v>115</v>
      </c>
      <c r="D96" s="33"/>
      <c r="E96" s="33"/>
      <c r="F96" s="33"/>
      <c r="G96" s="33"/>
      <c r="H96" s="33"/>
      <c r="I96" s="33"/>
      <c r="J96" s="72">
        <f>J122</f>
        <v>0</v>
      </c>
      <c r="K96" s="33"/>
      <c r="L96" s="43"/>
      <c r="S96" s="33"/>
      <c r="T96" s="33"/>
      <c r="U96" s="33"/>
      <c r="V96" s="33"/>
      <c r="W96" s="33"/>
      <c r="X96" s="33"/>
      <c r="Y96" s="33"/>
      <c r="Z96" s="33"/>
      <c r="AA96" s="33"/>
      <c r="AB96" s="33"/>
      <c r="AC96" s="33"/>
      <c r="AD96" s="33"/>
      <c r="AE96" s="33"/>
      <c r="AU96" s="18" t="s">
        <v>116</v>
      </c>
    </row>
    <row r="97" spans="1:31" s="9" customFormat="1" ht="24.95" hidden="1" customHeight="1">
      <c r="B97" s="113"/>
      <c r="D97" s="114" t="s">
        <v>1580</v>
      </c>
      <c r="E97" s="115"/>
      <c r="F97" s="115"/>
      <c r="G97" s="115"/>
      <c r="H97" s="115"/>
      <c r="I97" s="115"/>
      <c r="J97" s="116">
        <f>J123</f>
        <v>0</v>
      </c>
      <c r="L97" s="113"/>
    </row>
    <row r="98" spans="1:31" s="10" customFormat="1" ht="19.899999999999999" hidden="1" customHeight="1">
      <c r="B98" s="117"/>
      <c r="D98" s="118" t="s">
        <v>1581</v>
      </c>
      <c r="E98" s="119"/>
      <c r="F98" s="119"/>
      <c r="G98" s="119"/>
      <c r="H98" s="119"/>
      <c r="I98" s="119"/>
      <c r="J98" s="120">
        <f>J124</f>
        <v>0</v>
      </c>
      <c r="L98" s="117"/>
    </row>
    <row r="99" spans="1:31" s="10" customFormat="1" ht="19.899999999999999" hidden="1" customHeight="1">
      <c r="B99" s="117"/>
      <c r="D99" s="118" t="s">
        <v>1582</v>
      </c>
      <c r="E99" s="119"/>
      <c r="F99" s="119"/>
      <c r="G99" s="119"/>
      <c r="H99" s="119"/>
      <c r="I99" s="119"/>
      <c r="J99" s="120">
        <f>J132</f>
        <v>0</v>
      </c>
      <c r="L99" s="117"/>
    </row>
    <row r="100" spans="1:31" s="10" customFormat="1" ht="19.899999999999999" hidden="1" customHeight="1">
      <c r="B100" s="117"/>
      <c r="D100" s="118" t="s">
        <v>1583</v>
      </c>
      <c r="E100" s="119"/>
      <c r="F100" s="119"/>
      <c r="G100" s="119"/>
      <c r="H100" s="119"/>
      <c r="I100" s="119"/>
      <c r="J100" s="120">
        <f>J142</f>
        <v>0</v>
      </c>
      <c r="L100" s="117"/>
    </row>
    <row r="101" spans="1:31" s="10" customFormat="1" ht="19.899999999999999" hidden="1" customHeight="1">
      <c r="B101" s="117"/>
      <c r="D101" s="118" t="s">
        <v>1584</v>
      </c>
      <c r="E101" s="119"/>
      <c r="F101" s="119"/>
      <c r="G101" s="119"/>
      <c r="H101" s="119"/>
      <c r="I101" s="119"/>
      <c r="J101" s="120">
        <f>J148</f>
        <v>0</v>
      </c>
      <c r="L101" s="117"/>
    </row>
    <row r="102" spans="1:31" s="10" customFormat="1" ht="19.899999999999999" hidden="1" customHeight="1">
      <c r="B102" s="117"/>
      <c r="D102" s="118" t="s">
        <v>1585</v>
      </c>
      <c r="E102" s="119"/>
      <c r="F102" s="119"/>
      <c r="G102" s="119"/>
      <c r="H102" s="119"/>
      <c r="I102" s="119"/>
      <c r="J102" s="120">
        <f>J156</f>
        <v>0</v>
      </c>
      <c r="L102" s="117"/>
    </row>
    <row r="103" spans="1:31" s="2" customFormat="1" ht="21.75" hidden="1" customHeight="1">
      <c r="A103" s="33"/>
      <c r="B103" s="34"/>
      <c r="C103" s="33"/>
      <c r="D103" s="33"/>
      <c r="E103" s="33"/>
      <c r="F103" s="33"/>
      <c r="G103" s="33"/>
      <c r="H103" s="33"/>
      <c r="I103" s="33"/>
      <c r="J103" s="33"/>
      <c r="K103" s="33"/>
      <c r="L103" s="43"/>
      <c r="S103" s="33"/>
      <c r="T103" s="33"/>
      <c r="U103" s="33"/>
      <c r="V103" s="33"/>
      <c r="W103" s="33"/>
      <c r="X103" s="33"/>
      <c r="Y103" s="33"/>
      <c r="Z103" s="33"/>
      <c r="AA103" s="33"/>
      <c r="AB103" s="33"/>
      <c r="AC103" s="33"/>
      <c r="AD103" s="33"/>
      <c r="AE103" s="33"/>
    </row>
    <row r="104" spans="1:31" s="2" customFormat="1" ht="6.95" hidden="1" customHeight="1">
      <c r="A104" s="33"/>
      <c r="B104" s="48"/>
      <c r="C104" s="49"/>
      <c r="D104" s="49"/>
      <c r="E104" s="49"/>
      <c r="F104" s="49"/>
      <c r="G104" s="49"/>
      <c r="H104" s="49"/>
      <c r="I104" s="49"/>
      <c r="J104" s="49"/>
      <c r="K104" s="49"/>
      <c r="L104" s="43"/>
      <c r="S104" s="33"/>
      <c r="T104" s="33"/>
      <c r="U104" s="33"/>
      <c r="V104" s="33"/>
      <c r="W104" s="33"/>
      <c r="X104" s="33"/>
      <c r="Y104" s="33"/>
      <c r="Z104" s="33"/>
      <c r="AA104" s="33"/>
      <c r="AB104" s="33"/>
      <c r="AC104" s="33"/>
      <c r="AD104" s="33"/>
      <c r="AE104" s="33"/>
    </row>
    <row r="105" spans="1:31" ht="11.25" hidden="1"/>
    <row r="106" spans="1:31" ht="11.25" hidden="1"/>
    <row r="107" spans="1:31" ht="11.25" hidden="1"/>
    <row r="108" spans="1:31" s="2" customFormat="1" ht="6.95" customHeight="1">
      <c r="A108" s="33"/>
      <c r="B108" s="50"/>
      <c r="C108" s="51"/>
      <c r="D108" s="51"/>
      <c r="E108" s="51"/>
      <c r="F108" s="51"/>
      <c r="G108" s="51"/>
      <c r="H108" s="51"/>
      <c r="I108" s="51"/>
      <c r="J108" s="51"/>
      <c r="K108" s="51"/>
      <c r="L108" s="43"/>
      <c r="S108" s="33"/>
      <c r="T108" s="33"/>
      <c r="U108" s="33"/>
      <c r="V108" s="33"/>
      <c r="W108" s="33"/>
      <c r="X108" s="33"/>
      <c r="Y108" s="33"/>
      <c r="Z108" s="33"/>
      <c r="AA108" s="33"/>
      <c r="AB108" s="33"/>
      <c r="AC108" s="33"/>
      <c r="AD108" s="33"/>
      <c r="AE108" s="33"/>
    </row>
    <row r="109" spans="1:31" s="2" customFormat="1" ht="24.95" customHeight="1">
      <c r="A109" s="33"/>
      <c r="B109" s="34"/>
      <c r="C109" s="22" t="s">
        <v>125</v>
      </c>
      <c r="D109" s="33"/>
      <c r="E109" s="33"/>
      <c r="F109" s="33"/>
      <c r="G109" s="33"/>
      <c r="H109" s="33"/>
      <c r="I109" s="33"/>
      <c r="J109" s="33"/>
      <c r="K109" s="33"/>
      <c r="L109" s="43"/>
      <c r="S109" s="33"/>
      <c r="T109" s="33"/>
      <c r="U109" s="33"/>
      <c r="V109" s="33"/>
      <c r="W109" s="33"/>
      <c r="X109" s="33"/>
      <c r="Y109" s="33"/>
      <c r="Z109" s="33"/>
      <c r="AA109" s="33"/>
      <c r="AB109" s="33"/>
      <c r="AC109" s="33"/>
      <c r="AD109" s="33"/>
      <c r="AE109" s="33"/>
    </row>
    <row r="110" spans="1:31" s="2" customFormat="1" ht="6.95" customHeight="1">
      <c r="A110" s="33"/>
      <c r="B110" s="34"/>
      <c r="C110" s="33"/>
      <c r="D110" s="33"/>
      <c r="E110" s="33"/>
      <c r="F110" s="33"/>
      <c r="G110" s="33"/>
      <c r="H110" s="33"/>
      <c r="I110" s="33"/>
      <c r="J110" s="33"/>
      <c r="K110" s="33"/>
      <c r="L110" s="43"/>
      <c r="S110" s="33"/>
      <c r="T110" s="33"/>
      <c r="U110" s="33"/>
      <c r="V110" s="33"/>
      <c r="W110" s="33"/>
      <c r="X110" s="33"/>
      <c r="Y110" s="33"/>
      <c r="Z110" s="33"/>
      <c r="AA110" s="33"/>
      <c r="AB110" s="33"/>
      <c r="AC110" s="33"/>
      <c r="AD110" s="33"/>
      <c r="AE110" s="33"/>
    </row>
    <row r="111" spans="1:31" s="2" customFormat="1" ht="12" customHeight="1">
      <c r="A111" s="33"/>
      <c r="B111" s="34"/>
      <c r="C111" s="28" t="s">
        <v>16</v>
      </c>
      <c r="D111" s="33"/>
      <c r="E111" s="33"/>
      <c r="F111" s="33"/>
      <c r="G111" s="33"/>
      <c r="H111" s="33"/>
      <c r="I111" s="33"/>
      <c r="J111" s="33"/>
      <c r="K111" s="33"/>
      <c r="L111" s="43"/>
      <c r="S111" s="33"/>
      <c r="T111" s="33"/>
      <c r="U111" s="33"/>
      <c r="V111" s="33"/>
      <c r="W111" s="33"/>
      <c r="X111" s="33"/>
      <c r="Y111" s="33"/>
      <c r="Z111" s="33"/>
      <c r="AA111" s="33"/>
      <c r="AB111" s="33"/>
      <c r="AC111" s="33"/>
      <c r="AD111" s="33"/>
      <c r="AE111" s="33"/>
    </row>
    <row r="112" spans="1:31" s="2" customFormat="1" ht="16.5" customHeight="1">
      <c r="A112" s="33"/>
      <c r="B112" s="34"/>
      <c r="C112" s="33"/>
      <c r="D112" s="33"/>
      <c r="E112" s="261" t="str">
        <f>E7</f>
        <v>PD - Regenerace sídliště Nádražní II etapa</v>
      </c>
      <c r="F112" s="262"/>
      <c r="G112" s="262"/>
      <c r="H112" s="262"/>
      <c r="I112" s="33"/>
      <c r="J112" s="33"/>
      <c r="K112" s="33"/>
      <c r="L112" s="43"/>
      <c r="S112" s="33"/>
      <c r="T112" s="33"/>
      <c r="U112" s="33"/>
      <c r="V112" s="33"/>
      <c r="W112" s="33"/>
      <c r="X112" s="33"/>
      <c r="Y112" s="33"/>
      <c r="Z112" s="33"/>
      <c r="AA112" s="33"/>
      <c r="AB112" s="33"/>
      <c r="AC112" s="33"/>
      <c r="AD112" s="33"/>
      <c r="AE112" s="33"/>
    </row>
    <row r="113" spans="1:65" s="2" customFormat="1" ht="12" customHeight="1">
      <c r="A113" s="33"/>
      <c r="B113" s="34"/>
      <c r="C113" s="28" t="s">
        <v>110</v>
      </c>
      <c r="D113" s="33"/>
      <c r="E113" s="33"/>
      <c r="F113" s="33"/>
      <c r="G113" s="33"/>
      <c r="H113" s="33"/>
      <c r="I113" s="33"/>
      <c r="J113" s="33"/>
      <c r="K113" s="33"/>
      <c r="L113" s="43"/>
      <c r="S113" s="33"/>
      <c r="T113" s="33"/>
      <c r="U113" s="33"/>
      <c r="V113" s="33"/>
      <c r="W113" s="33"/>
      <c r="X113" s="33"/>
      <c r="Y113" s="33"/>
      <c r="Z113" s="33"/>
      <c r="AA113" s="33"/>
      <c r="AB113" s="33"/>
      <c r="AC113" s="33"/>
      <c r="AD113" s="33"/>
      <c r="AE113" s="33"/>
    </row>
    <row r="114" spans="1:65" s="2" customFormat="1" ht="16.5" customHeight="1">
      <c r="A114" s="33"/>
      <c r="B114" s="34"/>
      <c r="C114" s="33"/>
      <c r="D114" s="33"/>
      <c r="E114" s="226" t="str">
        <f>E9</f>
        <v>VRN - II etapa</v>
      </c>
      <c r="F114" s="263"/>
      <c r="G114" s="263"/>
      <c r="H114" s="263"/>
      <c r="I114" s="33"/>
      <c r="J114" s="33"/>
      <c r="K114" s="33"/>
      <c r="L114" s="43"/>
      <c r="S114" s="33"/>
      <c r="T114" s="33"/>
      <c r="U114" s="33"/>
      <c r="V114" s="33"/>
      <c r="W114" s="33"/>
      <c r="X114" s="33"/>
      <c r="Y114" s="33"/>
      <c r="Z114" s="33"/>
      <c r="AA114" s="33"/>
      <c r="AB114" s="33"/>
      <c r="AC114" s="33"/>
      <c r="AD114" s="33"/>
      <c r="AE114" s="33"/>
    </row>
    <row r="115" spans="1:65" s="2" customFormat="1" ht="6.95" customHeight="1">
      <c r="A115" s="33"/>
      <c r="B115" s="34"/>
      <c r="C115" s="33"/>
      <c r="D115" s="33"/>
      <c r="E115" s="33"/>
      <c r="F115" s="33"/>
      <c r="G115" s="33"/>
      <c r="H115" s="33"/>
      <c r="I115" s="33"/>
      <c r="J115" s="33"/>
      <c r="K115" s="33"/>
      <c r="L115" s="43"/>
      <c r="S115" s="33"/>
      <c r="T115" s="33"/>
      <c r="U115" s="33"/>
      <c r="V115" s="33"/>
      <c r="W115" s="33"/>
      <c r="X115" s="33"/>
      <c r="Y115" s="33"/>
      <c r="Z115" s="33"/>
      <c r="AA115" s="33"/>
      <c r="AB115" s="33"/>
      <c r="AC115" s="33"/>
      <c r="AD115" s="33"/>
      <c r="AE115" s="33"/>
    </row>
    <row r="116" spans="1:65" s="2" customFormat="1" ht="12" customHeight="1">
      <c r="A116" s="33"/>
      <c r="B116" s="34"/>
      <c r="C116" s="28" t="s">
        <v>20</v>
      </c>
      <c r="D116" s="33"/>
      <c r="E116" s="33"/>
      <c r="F116" s="26" t="str">
        <f>F12</f>
        <v xml:space="preserve"> </v>
      </c>
      <c r="G116" s="33"/>
      <c r="H116" s="33"/>
      <c r="I116" s="28" t="s">
        <v>22</v>
      </c>
      <c r="J116" s="56" t="str">
        <f>IF(J12="","",J12)</f>
        <v>11. 8. 2022</v>
      </c>
      <c r="K116" s="33"/>
      <c r="L116" s="43"/>
      <c r="S116" s="33"/>
      <c r="T116" s="33"/>
      <c r="U116" s="33"/>
      <c r="V116" s="33"/>
      <c r="W116" s="33"/>
      <c r="X116" s="33"/>
      <c r="Y116" s="33"/>
      <c r="Z116" s="33"/>
      <c r="AA116" s="33"/>
      <c r="AB116" s="33"/>
      <c r="AC116" s="33"/>
      <c r="AD116" s="33"/>
      <c r="AE116" s="33"/>
    </row>
    <row r="117" spans="1:65" s="2" customFormat="1" ht="6.95" customHeight="1">
      <c r="A117" s="33"/>
      <c r="B117" s="34"/>
      <c r="C117" s="33"/>
      <c r="D117" s="33"/>
      <c r="E117" s="33"/>
      <c r="F117" s="33"/>
      <c r="G117" s="33"/>
      <c r="H117" s="33"/>
      <c r="I117" s="33"/>
      <c r="J117" s="33"/>
      <c r="K117" s="33"/>
      <c r="L117" s="43"/>
      <c r="S117" s="33"/>
      <c r="T117" s="33"/>
      <c r="U117" s="33"/>
      <c r="V117" s="33"/>
      <c r="W117" s="33"/>
      <c r="X117" s="33"/>
      <c r="Y117" s="33"/>
      <c r="Z117" s="33"/>
      <c r="AA117" s="33"/>
      <c r="AB117" s="33"/>
      <c r="AC117" s="33"/>
      <c r="AD117" s="33"/>
      <c r="AE117" s="33"/>
    </row>
    <row r="118" spans="1:65" s="2" customFormat="1" ht="15.2" customHeight="1">
      <c r="A118" s="33"/>
      <c r="B118" s="34"/>
      <c r="C118" s="28" t="s">
        <v>24</v>
      </c>
      <c r="D118" s="33"/>
      <c r="E118" s="33"/>
      <c r="F118" s="26" t="str">
        <f>E15</f>
        <v xml:space="preserve"> </v>
      </c>
      <c r="G118" s="33"/>
      <c r="H118" s="33"/>
      <c r="I118" s="28" t="s">
        <v>29</v>
      </c>
      <c r="J118" s="31" t="str">
        <f>E21</f>
        <v xml:space="preserve"> </v>
      </c>
      <c r="K118" s="33"/>
      <c r="L118" s="43"/>
      <c r="S118" s="33"/>
      <c r="T118" s="33"/>
      <c r="U118" s="33"/>
      <c r="V118" s="33"/>
      <c r="W118" s="33"/>
      <c r="X118" s="33"/>
      <c r="Y118" s="33"/>
      <c r="Z118" s="33"/>
      <c r="AA118" s="33"/>
      <c r="AB118" s="33"/>
      <c r="AC118" s="33"/>
      <c r="AD118" s="33"/>
      <c r="AE118" s="33"/>
    </row>
    <row r="119" spans="1:65" s="2" customFormat="1" ht="15.2" customHeight="1">
      <c r="A119" s="33"/>
      <c r="B119" s="34"/>
      <c r="C119" s="28" t="s">
        <v>27</v>
      </c>
      <c r="D119" s="33"/>
      <c r="E119" s="33"/>
      <c r="F119" s="26" t="str">
        <f>IF(E18="","",E18)</f>
        <v>Vyplň údaj</v>
      </c>
      <c r="G119" s="33"/>
      <c r="H119" s="33"/>
      <c r="I119" s="28" t="s">
        <v>31</v>
      </c>
      <c r="J119" s="31" t="str">
        <f>E24</f>
        <v xml:space="preserve"> </v>
      </c>
      <c r="K119" s="33"/>
      <c r="L119" s="43"/>
      <c r="S119" s="33"/>
      <c r="T119" s="33"/>
      <c r="U119" s="33"/>
      <c r="V119" s="33"/>
      <c r="W119" s="33"/>
      <c r="X119" s="33"/>
      <c r="Y119" s="33"/>
      <c r="Z119" s="33"/>
      <c r="AA119" s="33"/>
      <c r="AB119" s="33"/>
      <c r="AC119" s="33"/>
      <c r="AD119" s="33"/>
      <c r="AE119" s="33"/>
    </row>
    <row r="120" spans="1:65" s="2" customFormat="1" ht="10.35" customHeight="1">
      <c r="A120" s="33"/>
      <c r="B120" s="34"/>
      <c r="C120" s="33"/>
      <c r="D120" s="33"/>
      <c r="E120" s="33"/>
      <c r="F120" s="33"/>
      <c r="G120" s="33"/>
      <c r="H120" s="33"/>
      <c r="I120" s="33"/>
      <c r="J120" s="33"/>
      <c r="K120" s="33"/>
      <c r="L120" s="43"/>
      <c r="S120" s="33"/>
      <c r="T120" s="33"/>
      <c r="U120" s="33"/>
      <c r="V120" s="33"/>
      <c r="W120" s="33"/>
      <c r="X120" s="33"/>
      <c r="Y120" s="33"/>
      <c r="Z120" s="33"/>
      <c r="AA120" s="33"/>
      <c r="AB120" s="33"/>
      <c r="AC120" s="33"/>
      <c r="AD120" s="33"/>
      <c r="AE120" s="33"/>
    </row>
    <row r="121" spans="1:65" s="11" customFormat="1" ht="29.25" customHeight="1">
      <c r="A121" s="121"/>
      <c r="B121" s="122"/>
      <c r="C121" s="123" t="s">
        <v>126</v>
      </c>
      <c r="D121" s="124" t="s">
        <v>58</v>
      </c>
      <c r="E121" s="124" t="s">
        <v>54</v>
      </c>
      <c r="F121" s="124" t="s">
        <v>55</v>
      </c>
      <c r="G121" s="124" t="s">
        <v>127</v>
      </c>
      <c r="H121" s="124" t="s">
        <v>128</v>
      </c>
      <c r="I121" s="124" t="s">
        <v>129</v>
      </c>
      <c r="J121" s="124" t="s">
        <v>114</v>
      </c>
      <c r="K121" s="125" t="s">
        <v>130</v>
      </c>
      <c r="L121" s="126"/>
      <c r="M121" s="63" t="s">
        <v>1</v>
      </c>
      <c r="N121" s="64" t="s">
        <v>37</v>
      </c>
      <c r="O121" s="64" t="s">
        <v>131</v>
      </c>
      <c r="P121" s="64" t="s">
        <v>132</v>
      </c>
      <c r="Q121" s="64" t="s">
        <v>133</v>
      </c>
      <c r="R121" s="64" t="s">
        <v>134</v>
      </c>
      <c r="S121" s="64" t="s">
        <v>135</v>
      </c>
      <c r="T121" s="65" t="s">
        <v>136</v>
      </c>
      <c r="U121" s="121"/>
      <c r="V121" s="121"/>
      <c r="W121" s="121"/>
      <c r="X121" s="121"/>
      <c r="Y121" s="121"/>
      <c r="Z121" s="121"/>
      <c r="AA121" s="121"/>
      <c r="AB121" s="121"/>
      <c r="AC121" s="121"/>
      <c r="AD121" s="121"/>
      <c r="AE121" s="121"/>
    </row>
    <row r="122" spans="1:65" s="2" customFormat="1" ht="22.9" customHeight="1">
      <c r="A122" s="33"/>
      <c r="B122" s="34"/>
      <c r="C122" s="70" t="s">
        <v>137</v>
      </c>
      <c r="D122" s="33"/>
      <c r="E122" s="33"/>
      <c r="F122" s="33"/>
      <c r="G122" s="33"/>
      <c r="H122" s="33"/>
      <c r="I122" s="33"/>
      <c r="J122" s="127">
        <f>BK122</f>
        <v>0</v>
      </c>
      <c r="K122" s="33"/>
      <c r="L122" s="34"/>
      <c r="M122" s="66"/>
      <c r="N122" s="57"/>
      <c r="O122" s="67"/>
      <c r="P122" s="128">
        <f>P123</f>
        <v>0</v>
      </c>
      <c r="Q122" s="67"/>
      <c r="R122" s="128">
        <f>R123</f>
        <v>0</v>
      </c>
      <c r="S122" s="67"/>
      <c r="T122" s="129">
        <f>T123</f>
        <v>0</v>
      </c>
      <c r="U122" s="33"/>
      <c r="V122" s="33"/>
      <c r="W122" s="33"/>
      <c r="X122" s="33"/>
      <c r="Y122" s="33"/>
      <c r="Z122" s="33"/>
      <c r="AA122" s="33"/>
      <c r="AB122" s="33"/>
      <c r="AC122" s="33"/>
      <c r="AD122" s="33"/>
      <c r="AE122" s="33"/>
      <c r="AT122" s="18" t="s">
        <v>72</v>
      </c>
      <c r="AU122" s="18" t="s">
        <v>116</v>
      </c>
      <c r="BK122" s="130">
        <f>BK123</f>
        <v>0</v>
      </c>
    </row>
    <row r="123" spans="1:65" s="12" customFormat="1" ht="25.9" customHeight="1">
      <c r="B123" s="131"/>
      <c r="D123" s="132" t="s">
        <v>72</v>
      </c>
      <c r="E123" s="133" t="s">
        <v>106</v>
      </c>
      <c r="F123" s="133" t="s">
        <v>1586</v>
      </c>
      <c r="I123" s="134"/>
      <c r="J123" s="135">
        <f>BK123</f>
        <v>0</v>
      </c>
      <c r="L123" s="131"/>
      <c r="M123" s="136"/>
      <c r="N123" s="137"/>
      <c r="O123" s="137"/>
      <c r="P123" s="138">
        <f>P124+P132+P142+P148+P156</f>
        <v>0</v>
      </c>
      <c r="Q123" s="137"/>
      <c r="R123" s="138">
        <f>R124+R132+R142+R148+R156</f>
        <v>0</v>
      </c>
      <c r="S123" s="137"/>
      <c r="T123" s="139">
        <f>T124+T132+T142+T148+T156</f>
        <v>0</v>
      </c>
      <c r="AR123" s="132" t="s">
        <v>267</v>
      </c>
      <c r="AT123" s="140" t="s">
        <v>72</v>
      </c>
      <c r="AU123" s="140" t="s">
        <v>73</v>
      </c>
      <c r="AY123" s="132" t="s">
        <v>140</v>
      </c>
      <c r="BK123" s="141">
        <f>BK124+BK132+BK142+BK148+BK156</f>
        <v>0</v>
      </c>
    </row>
    <row r="124" spans="1:65" s="12" customFormat="1" ht="22.9" customHeight="1">
      <c r="B124" s="131"/>
      <c r="D124" s="132" t="s">
        <v>72</v>
      </c>
      <c r="E124" s="142" t="s">
        <v>1587</v>
      </c>
      <c r="F124" s="142" t="s">
        <v>1588</v>
      </c>
      <c r="I124" s="134"/>
      <c r="J124" s="143">
        <f>BK124</f>
        <v>0</v>
      </c>
      <c r="L124" s="131"/>
      <c r="M124" s="136"/>
      <c r="N124" s="137"/>
      <c r="O124" s="137"/>
      <c r="P124" s="138">
        <f>SUM(P125:P131)</f>
        <v>0</v>
      </c>
      <c r="Q124" s="137"/>
      <c r="R124" s="138">
        <f>SUM(R125:R131)</f>
        <v>0</v>
      </c>
      <c r="S124" s="137"/>
      <c r="T124" s="139">
        <f>SUM(T125:T131)</f>
        <v>0</v>
      </c>
      <c r="AR124" s="132" t="s">
        <v>267</v>
      </c>
      <c r="AT124" s="140" t="s">
        <v>72</v>
      </c>
      <c r="AU124" s="140" t="s">
        <v>81</v>
      </c>
      <c r="AY124" s="132" t="s">
        <v>140</v>
      </c>
      <c r="BK124" s="141">
        <f>SUM(BK125:BK131)</f>
        <v>0</v>
      </c>
    </row>
    <row r="125" spans="1:65" s="2" customFormat="1" ht="16.5" customHeight="1">
      <c r="A125" s="33"/>
      <c r="B125" s="144"/>
      <c r="C125" s="145" t="s">
        <v>81</v>
      </c>
      <c r="D125" s="145" t="s">
        <v>142</v>
      </c>
      <c r="E125" s="146" t="s">
        <v>1589</v>
      </c>
      <c r="F125" s="147" t="s">
        <v>1590</v>
      </c>
      <c r="G125" s="148" t="s">
        <v>393</v>
      </c>
      <c r="H125" s="149">
        <v>1</v>
      </c>
      <c r="I125" s="150"/>
      <c r="J125" s="151">
        <f>ROUND(I125*H125,2)</f>
        <v>0</v>
      </c>
      <c r="K125" s="147" t="s">
        <v>238</v>
      </c>
      <c r="L125" s="34"/>
      <c r="M125" s="152" t="s">
        <v>1</v>
      </c>
      <c r="N125" s="153" t="s">
        <v>38</v>
      </c>
      <c r="O125" s="59"/>
      <c r="P125" s="154">
        <f>O125*H125</f>
        <v>0</v>
      </c>
      <c r="Q125" s="154">
        <v>0</v>
      </c>
      <c r="R125" s="154">
        <f>Q125*H125</f>
        <v>0</v>
      </c>
      <c r="S125" s="154">
        <v>0</v>
      </c>
      <c r="T125" s="155">
        <f>S125*H125</f>
        <v>0</v>
      </c>
      <c r="U125" s="33"/>
      <c r="V125" s="33"/>
      <c r="W125" s="33"/>
      <c r="X125" s="33"/>
      <c r="Y125" s="33"/>
      <c r="Z125" s="33"/>
      <c r="AA125" s="33"/>
      <c r="AB125" s="33"/>
      <c r="AC125" s="33"/>
      <c r="AD125" s="33"/>
      <c r="AE125" s="33"/>
      <c r="AR125" s="156" t="s">
        <v>1591</v>
      </c>
      <c r="AT125" s="156" t="s">
        <v>142</v>
      </c>
      <c r="AU125" s="156" t="s">
        <v>83</v>
      </c>
      <c r="AY125" s="18" t="s">
        <v>140</v>
      </c>
      <c r="BE125" s="157">
        <f>IF(N125="základní",J125,0)</f>
        <v>0</v>
      </c>
      <c r="BF125" s="157">
        <f>IF(N125="snížená",J125,0)</f>
        <v>0</v>
      </c>
      <c r="BG125" s="157">
        <f>IF(N125="zákl. přenesená",J125,0)</f>
        <v>0</v>
      </c>
      <c r="BH125" s="157">
        <f>IF(N125="sníž. přenesená",J125,0)</f>
        <v>0</v>
      </c>
      <c r="BI125" s="157">
        <f>IF(N125="nulová",J125,0)</f>
        <v>0</v>
      </c>
      <c r="BJ125" s="18" t="s">
        <v>81</v>
      </c>
      <c r="BK125" s="157">
        <f>ROUND(I125*H125,2)</f>
        <v>0</v>
      </c>
      <c r="BL125" s="18" t="s">
        <v>1591</v>
      </c>
      <c r="BM125" s="156" t="s">
        <v>1592</v>
      </c>
    </row>
    <row r="126" spans="1:65" s="2" customFormat="1" ht="11.25">
      <c r="A126" s="33"/>
      <c r="B126" s="34"/>
      <c r="C126" s="33"/>
      <c r="D126" s="158" t="s">
        <v>149</v>
      </c>
      <c r="E126" s="33"/>
      <c r="F126" s="159" t="s">
        <v>1590</v>
      </c>
      <c r="G126" s="33"/>
      <c r="H126" s="33"/>
      <c r="I126" s="160"/>
      <c r="J126" s="33"/>
      <c r="K126" s="33"/>
      <c r="L126" s="34"/>
      <c r="M126" s="161"/>
      <c r="N126" s="162"/>
      <c r="O126" s="59"/>
      <c r="P126" s="59"/>
      <c r="Q126" s="59"/>
      <c r="R126" s="59"/>
      <c r="S126" s="59"/>
      <c r="T126" s="60"/>
      <c r="U126" s="33"/>
      <c r="V126" s="33"/>
      <c r="W126" s="33"/>
      <c r="X126" s="33"/>
      <c r="Y126" s="33"/>
      <c r="Z126" s="33"/>
      <c r="AA126" s="33"/>
      <c r="AB126" s="33"/>
      <c r="AC126" s="33"/>
      <c r="AD126" s="33"/>
      <c r="AE126" s="33"/>
      <c r="AT126" s="18" t="s">
        <v>149</v>
      </c>
      <c r="AU126" s="18" t="s">
        <v>83</v>
      </c>
    </row>
    <row r="127" spans="1:65" s="13" customFormat="1" ht="22.5">
      <c r="B127" s="166"/>
      <c r="D127" s="158" t="s">
        <v>155</v>
      </c>
      <c r="E127" s="167" t="s">
        <v>1</v>
      </c>
      <c r="F127" s="168" t="s">
        <v>1593</v>
      </c>
      <c r="H127" s="169">
        <v>1</v>
      </c>
      <c r="I127" s="170"/>
      <c r="L127" s="166"/>
      <c r="M127" s="171"/>
      <c r="N127" s="172"/>
      <c r="O127" s="172"/>
      <c r="P127" s="172"/>
      <c r="Q127" s="172"/>
      <c r="R127" s="172"/>
      <c r="S127" s="172"/>
      <c r="T127" s="173"/>
      <c r="AT127" s="167" t="s">
        <v>155</v>
      </c>
      <c r="AU127" s="167" t="s">
        <v>83</v>
      </c>
      <c r="AV127" s="13" t="s">
        <v>83</v>
      </c>
      <c r="AW127" s="13" t="s">
        <v>30</v>
      </c>
      <c r="AX127" s="13" t="s">
        <v>81</v>
      </c>
      <c r="AY127" s="167" t="s">
        <v>140</v>
      </c>
    </row>
    <row r="128" spans="1:65" s="15" customFormat="1" ht="11.25">
      <c r="B128" s="192"/>
      <c r="D128" s="158" t="s">
        <v>155</v>
      </c>
      <c r="E128" s="193" t="s">
        <v>1</v>
      </c>
      <c r="F128" s="194" t="s">
        <v>1594</v>
      </c>
      <c r="H128" s="193" t="s">
        <v>1</v>
      </c>
      <c r="I128" s="195"/>
      <c r="L128" s="192"/>
      <c r="M128" s="196"/>
      <c r="N128" s="197"/>
      <c r="O128" s="197"/>
      <c r="P128" s="197"/>
      <c r="Q128" s="197"/>
      <c r="R128" s="197"/>
      <c r="S128" s="197"/>
      <c r="T128" s="198"/>
      <c r="AT128" s="193" t="s">
        <v>155</v>
      </c>
      <c r="AU128" s="193" t="s">
        <v>83</v>
      </c>
      <c r="AV128" s="15" t="s">
        <v>81</v>
      </c>
      <c r="AW128" s="15" t="s">
        <v>30</v>
      </c>
      <c r="AX128" s="15" t="s">
        <v>73</v>
      </c>
      <c r="AY128" s="193" t="s">
        <v>140</v>
      </c>
    </row>
    <row r="129" spans="1:65" s="2" customFormat="1" ht="16.5" customHeight="1">
      <c r="A129" s="33"/>
      <c r="B129" s="144"/>
      <c r="C129" s="145" t="s">
        <v>83</v>
      </c>
      <c r="D129" s="145" t="s">
        <v>142</v>
      </c>
      <c r="E129" s="146" t="s">
        <v>1595</v>
      </c>
      <c r="F129" s="147" t="s">
        <v>1596</v>
      </c>
      <c r="G129" s="148" t="s">
        <v>393</v>
      </c>
      <c r="H129" s="149">
        <v>1</v>
      </c>
      <c r="I129" s="150"/>
      <c r="J129" s="151">
        <f>ROUND(I129*H129,2)</f>
        <v>0</v>
      </c>
      <c r="K129" s="147" t="s">
        <v>238</v>
      </c>
      <c r="L129" s="34"/>
      <c r="M129" s="152" t="s">
        <v>1</v>
      </c>
      <c r="N129" s="153" t="s">
        <v>38</v>
      </c>
      <c r="O129" s="59"/>
      <c r="P129" s="154">
        <f>O129*H129</f>
        <v>0</v>
      </c>
      <c r="Q129" s="154">
        <v>0</v>
      </c>
      <c r="R129" s="154">
        <f>Q129*H129</f>
        <v>0</v>
      </c>
      <c r="S129" s="154">
        <v>0</v>
      </c>
      <c r="T129" s="155">
        <f>S129*H129</f>
        <v>0</v>
      </c>
      <c r="U129" s="33"/>
      <c r="V129" s="33"/>
      <c r="W129" s="33"/>
      <c r="X129" s="33"/>
      <c r="Y129" s="33"/>
      <c r="Z129" s="33"/>
      <c r="AA129" s="33"/>
      <c r="AB129" s="33"/>
      <c r="AC129" s="33"/>
      <c r="AD129" s="33"/>
      <c r="AE129" s="33"/>
      <c r="AR129" s="156" t="s">
        <v>1591</v>
      </c>
      <c r="AT129" s="156" t="s">
        <v>142</v>
      </c>
      <c r="AU129" s="156" t="s">
        <v>83</v>
      </c>
      <c r="AY129" s="18" t="s">
        <v>140</v>
      </c>
      <c r="BE129" s="157">
        <f>IF(N129="základní",J129,0)</f>
        <v>0</v>
      </c>
      <c r="BF129" s="157">
        <f>IF(N129="snížená",J129,0)</f>
        <v>0</v>
      </c>
      <c r="BG129" s="157">
        <f>IF(N129="zákl. přenesená",J129,0)</f>
        <v>0</v>
      </c>
      <c r="BH129" s="157">
        <f>IF(N129="sníž. přenesená",J129,0)</f>
        <v>0</v>
      </c>
      <c r="BI129" s="157">
        <f>IF(N129="nulová",J129,0)</f>
        <v>0</v>
      </c>
      <c r="BJ129" s="18" t="s">
        <v>81</v>
      </c>
      <c r="BK129" s="157">
        <f>ROUND(I129*H129,2)</f>
        <v>0</v>
      </c>
      <c r="BL129" s="18" t="s">
        <v>1591</v>
      </c>
      <c r="BM129" s="156" t="s">
        <v>1597</v>
      </c>
    </row>
    <row r="130" spans="1:65" s="2" customFormat="1" ht="11.25">
      <c r="A130" s="33"/>
      <c r="B130" s="34"/>
      <c r="C130" s="33"/>
      <c r="D130" s="158" t="s">
        <v>149</v>
      </c>
      <c r="E130" s="33"/>
      <c r="F130" s="159" t="s">
        <v>1596</v>
      </c>
      <c r="G130" s="33"/>
      <c r="H130" s="33"/>
      <c r="I130" s="160"/>
      <c r="J130" s="33"/>
      <c r="K130" s="33"/>
      <c r="L130" s="34"/>
      <c r="M130" s="161"/>
      <c r="N130" s="162"/>
      <c r="O130" s="59"/>
      <c r="P130" s="59"/>
      <c r="Q130" s="59"/>
      <c r="R130" s="59"/>
      <c r="S130" s="59"/>
      <c r="T130" s="60"/>
      <c r="U130" s="33"/>
      <c r="V130" s="33"/>
      <c r="W130" s="33"/>
      <c r="X130" s="33"/>
      <c r="Y130" s="33"/>
      <c r="Z130" s="33"/>
      <c r="AA130" s="33"/>
      <c r="AB130" s="33"/>
      <c r="AC130" s="33"/>
      <c r="AD130" s="33"/>
      <c r="AE130" s="33"/>
      <c r="AT130" s="18" t="s">
        <v>149</v>
      </c>
      <c r="AU130" s="18" t="s">
        <v>83</v>
      </c>
    </row>
    <row r="131" spans="1:65" s="13" customFormat="1" ht="22.5">
      <c r="B131" s="166"/>
      <c r="D131" s="158" t="s">
        <v>155</v>
      </c>
      <c r="E131" s="167" t="s">
        <v>1</v>
      </c>
      <c r="F131" s="168" t="s">
        <v>1598</v>
      </c>
      <c r="H131" s="169">
        <v>1</v>
      </c>
      <c r="I131" s="170"/>
      <c r="L131" s="166"/>
      <c r="M131" s="171"/>
      <c r="N131" s="172"/>
      <c r="O131" s="172"/>
      <c r="P131" s="172"/>
      <c r="Q131" s="172"/>
      <c r="R131" s="172"/>
      <c r="S131" s="172"/>
      <c r="T131" s="173"/>
      <c r="AT131" s="167" t="s">
        <v>155</v>
      </c>
      <c r="AU131" s="167" t="s">
        <v>83</v>
      </c>
      <c r="AV131" s="13" t="s">
        <v>83</v>
      </c>
      <c r="AW131" s="13" t="s">
        <v>30</v>
      </c>
      <c r="AX131" s="13" t="s">
        <v>81</v>
      </c>
      <c r="AY131" s="167" t="s">
        <v>140</v>
      </c>
    </row>
    <row r="132" spans="1:65" s="12" customFormat="1" ht="22.9" customHeight="1">
      <c r="B132" s="131"/>
      <c r="D132" s="132" t="s">
        <v>72</v>
      </c>
      <c r="E132" s="142" t="s">
        <v>1599</v>
      </c>
      <c r="F132" s="142" t="s">
        <v>1600</v>
      </c>
      <c r="I132" s="134"/>
      <c r="J132" s="143">
        <f>BK132</f>
        <v>0</v>
      </c>
      <c r="L132" s="131"/>
      <c r="M132" s="136"/>
      <c r="N132" s="137"/>
      <c r="O132" s="137"/>
      <c r="P132" s="138">
        <f>SUM(P133:P141)</f>
        <v>0</v>
      </c>
      <c r="Q132" s="137"/>
      <c r="R132" s="138">
        <f>SUM(R133:R141)</f>
        <v>0</v>
      </c>
      <c r="S132" s="137"/>
      <c r="T132" s="139">
        <f>SUM(T133:T141)</f>
        <v>0</v>
      </c>
      <c r="AR132" s="132" t="s">
        <v>267</v>
      </c>
      <c r="AT132" s="140" t="s">
        <v>72</v>
      </c>
      <c r="AU132" s="140" t="s">
        <v>81</v>
      </c>
      <c r="AY132" s="132" t="s">
        <v>140</v>
      </c>
      <c r="BK132" s="141">
        <f>SUM(BK133:BK141)</f>
        <v>0</v>
      </c>
    </row>
    <row r="133" spans="1:65" s="2" customFormat="1" ht="16.5" customHeight="1">
      <c r="A133" s="33"/>
      <c r="B133" s="144"/>
      <c r="C133" s="145" t="s">
        <v>158</v>
      </c>
      <c r="D133" s="145" t="s">
        <v>142</v>
      </c>
      <c r="E133" s="146" t="s">
        <v>1601</v>
      </c>
      <c r="F133" s="147" t="s">
        <v>1602</v>
      </c>
      <c r="G133" s="148" t="s">
        <v>393</v>
      </c>
      <c r="H133" s="149">
        <v>1</v>
      </c>
      <c r="I133" s="150"/>
      <c r="J133" s="151">
        <f>ROUND(I133*H133,2)</f>
        <v>0</v>
      </c>
      <c r="K133" s="147" t="s">
        <v>238</v>
      </c>
      <c r="L133" s="34"/>
      <c r="M133" s="152" t="s">
        <v>1</v>
      </c>
      <c r="N133" s="153" t="s">
        <v>38</v>
      </c>
      <c r="O133" s="59"/>
      <c r="P133" s="154">
        <f>O133*H133</f>
        <v>0</v>
      </c>
      <c r="Q133" s="154">
        <v>0</v>
      </c>
      <c r="R133" s="154">
        <f>Q133*H133</f>
        <v>0</v>
      </c>
      <c r="S133" s="154">
        <v>0</v>
      </c>
      <c r="T133" s="155">
        <f>S133*H133</f>
        <v>0</v>
      </c>
      <c r="U133" s="33"/>
      <c r="V133" s="33"/>
      <c r="W133" s="33"/>
      <c r="X133" s="33"/>
      <c r="Y133" s="33"/>
      <c r="Z133" s="33"/>
      <c r="AA133" s="33"/>
      <c r="AB133" s="33"/>
      <c r="AC133" s="33"/>
      <c r="AD133" s="33"/>
      <c r="AE133" s="33"/>
      <c r="AR133" s="156" t="s">
        <v>1591</v>
      </c>
      <c r="AT133" s="156" t="s">
        <v>142</v>
      </c>
      <c r="AU133" s="156" t="s">
        <v>83</v>
      </c>
      <c r="AY133" s="18" t="s">
        <v>140</v>
      </c>
      <c r="BE133" s="157">
        <f>IF(N133="základní",J133,0)</f>
        <v>0</v>
      </c>
      <c r="BF133" s="157">
        <f>IF(N133="snížená",J133,0)</f>
        <v>0</v>
      </c>
      <c r="BG133" s="157">
        <f>IF(N133="zákl. přenesená",J133,0)</f>
        <v>0</v>
      </c>
      <c r="BH133" s="157">
        <f>IF(N133="sníž. přenesená",J133,0)</f>
        <v>0</v>
      </c>
      <c r="BI133" s="157">
        <f>IF(N133="nulová",J133,0)</f>
        <v>0</v>
      </c>
      <c r="BJ133" s="18" t="s">
        <v>81</v>
      </c>
      <c r="BK133" s="157">
        <f>ROUND(I133*H133,2)</f>
        <v>0</v>
      </c>
      <c r="BL133" s="18" t="s">
        <v>1591</v>
      </c>
      <c r="BM133" s="156" t="s">
        <v>1603</v>
      </c>
    </row>
    <row r="134" spans="1:65" s="2" customFormat="1" ht="11.25">
      <c r="A134" s="33"/>
      <c r="B134" s="34"/>
      <c r="C134" s="33"/>
      <c r="D134" s="158" t="s">
        <v>149</v>
      </c>
      <c r="E134" s="33"/>
      <c r="F134" s="159" t="s">
        <v>1604</v>
      </c>
      <c r="G134" s="33"/>
      <c r="H134" s="33"/>
      <c r="I134" s="160"/>
      <c r="J134" s="33"/>
      <c r="K134" s="33"/>
      <c r="L134" s="34"/>
      <c r="M134" s="161"/>
      <c r="N134" s="162"/>
      <c r="O134" s="59"/>
      <c r="P134" s="59"/>
      <c r="Q134" s="59"/>
      <c r="R134" s="59"/>
      <c r="S134" s="59"/>
      <c r="T134" s="60"/>
      <c r="U134" s="33"/>
      <c r="V134" s="33"/>
      <c r="W134" s="33"/>
      <c r="X134" s="33"/>
      <c r="Y134" s="33"/>
      <c r="Z134" s="33"/>
      <c r="AA134" s="33"/>
      <c r="AB134" s="33"/>
      <c r="AC134" s="33"/>
      <c r="AD134" s="33"/>
      <c r="AE134" s="33"/>
      <c r="AT134" s="18" t="s">
        <v>149</v>
      </c>
      <c r="AU134" s="18" t="s">
        <v>83</v>
      </c>
    </row>
    <row r="135" spans="1:65" s="15" customFormat="1" ht="33.75">
      <c r="B135" s="192"/>
      <c r="D135" s="158" t="s">
        <v>155</v>
      </c>
      <c r="E135" s="193" t="s">
        <v>1</v>
      </c>
      <c r="F135" s="194" t="s">
        <v>1605</v>
      </c>
      <c r="H135" s="193" t="s">
        <v>1</v>
      </c>
      <c r="I135" s="195"/>
      <c r="L135" s="192"/>
      <c r="M135" s="196"/>
      <c r="N135" s="197"/>
      <c r="O135" s="197"/>
      <c r="P135" s="197"/>
      <c r="Q135" s="197"/>
      <c r="R135" s="197"/>
      <c r="S135" s="197"/>
      <c r="T135" s="198"/>
      <c r="AT135" s="193" t="s">
        <v>155</v>
      </c>
      <c r="AU135" s="193" t="s">
        <v>83</v>
      </c>
      <c r="AV135" s="15" t="s">
        <v>81</v>
      </c>
      <c r="AW135" s="15" t="s">
        <v>30</v>
      </c>
      <c r="AX135" s="15" t="s">
        <v>73</v>
      </c>
      <c r="AY135" s="193" t="s">
        <v>140</v>
      </c>
    </row>
    <row r="136" spans="1:65" s="15" customFormat="1" ht="22.5">
      <c r="B136" s="192"/>
      <c r="D136" s="158" t="s">
        <v>155</v>
      </c>
      <c r="E136" s="193" t="s">
        <v>1</v>
      </c>
      <c r="F136" s="194" t="s">
        <v>1606</v>
      </c>
      <c r="H136" s="193" t="s">
        <v>1</v>
      </c>
      <c r="I136" s="195"/>
      <c r="L136" s="192"/>
      <c r="M136" s="196"/>
      <c r="N136" s="197"/>
      <c r="O136" s="197"/>
      <c r="P136" s="197"/>
      <c r="Q136" s="197"/>
      <c r="R136" s="197"/>
      <c r="S136" s="197"/>
      <c r="T136" s="198"/>
      <c r="AT136" s="193" t="s">
        <v>155</v>
      </c>
      <c r="AU136" s="193" t="s">
        <v>83</v>
      </c>
      <c r="AV136" s="15" t="s">
        <v>81</v>
      </c>
      <c r="AW136" s="15" t="s">
        <v>30</v>
      </c>
      <c r="AX136" s="15" t="s">
        <v>73</v>
      </c>
      <c r="AY136" s="193" t="s">
        <v>140</v>
      </c>
    </row>
    <row r="137" spans="1:65" s="15" customFormat="1" ht="22.5">
      <c r="B137" s="192"/>
      <c r="D137" s="158" t="s">
        <v>155</v>
      </c>
      <c r="E137" s="193" t="s">
        <v>1</v>
      </c>
      <c r="F137" s="194" t="s">
        <v>1607</v>
      </c>
      <c r="H137" s="193" t="s">
        <v>1</v>
      </c>
      <c r="I137" s="195"/>
      <c r="L137" s="192"/>
      <c r="M137" s="196"/>
      <c r="N137" s="197"/>
      <c r="O137" s="197"/>
      <c r="P137" s="197"/>
      <c r="Q137" s="197"/>
      <c r="R137" s="197"/>
      <c r="S137" s="197"/>
      <c r="T137" s="198"/>
      <c r="AT137" s="193" t="s">
        <v>155</v>
      </c>
      <c r="AU137" s="193" t="s">
        <v>83</v>
      </c>
      <c r="AV137" s="15" t="s">
        <v>81</v>
      </c>
      <c r="AW137" s="15" t="s">
        <v>30</v>
      </c>
      <c r="AX137" s="15" t="s">
        <v>73</v>
      </c>
      <c r="AY137" s="193" t="s">
        <v>140</v>
      </c>
    </row>
    <row r="138" spans="1:65" s="15" customFormat="1" ht="22.5">
      <c r="B138" s="192"/>
      <c r="D138" s="158" t="s">
        <v>155</v>
      </c>
      <c r="E138" s="193" t="s">
        <v>1</v>
      </c>
      <c r="F138" s="194" t="s">
        <v>1608</v>
      </c>
      <c r="H138" s="193" t="s">
        <v>1</v>
      </c>
      <c r="I138" s="195"/>
      <c r="L138" s="192"/>
      <c r="M138" s="196"/>
      <c r="N138" s="197"/>
      <c r="O138" s="197"/>
      <c r="P138" s="197"/>
      <c r="Q138" s="197"/>
      <c r="R138" s="197"/>
      <c r="S138" s="197"/>
      <c r="T138" s="198"/>
      <c r="AT138" s="193" t="s">
        <v>155</v>
      </c>
      <c r="AU138" s="193" t="s">
        <v>83</v>
      </c>
      <c r="AV138" s="15" t="s">
        <v>81</v>
      </c>
      <c r="AW138" s="15" t="s">
        <v>30</v>
      </c>
      <c r="AX138" s="15" t="s">
        <v>73</v>
      </c>
      <c r="AY138" s="193" t="s">
        <v>140</v>
      </c>
    </row>
    <row r="139" spans="1:65" s="15" customFormat="1" ht="22.5">
      <c r="B139" s="192"/>
      <c r="D139" s="158" t="s">
        <v>155</v>
      </c>
      <c r="E139" s="193" t="s">
        <v>1</v>
      </c>
      <c r="F139" s="194" t="s">
        <v>1609</v>
      </c>
      <c r="H139" s="193" t="s">
        <v>1</v>
      </c>
      <c r="I139" s="195"/>
      <c r="L139" s="192"/>
      <c r="M139" s="196"/>
      <c r="N139" s="197"/>
      <c r="O139" s="197"/>
      <c r="P139" s="197"/>
      <c r="Q139" s="197"/>
      <c r="R139" s="197"/>
      <c r="S139" s="197"/>
      <c r="T139" s="198"/>
      <c r="AT139" s="193" t="s">
        <v>155</v>
      </c>
      <c r="AU139" s="193" t="s">
        <v>83</v>
      </c>
      <c r="AV139" s="15" t="s">
        <v>81</v>
      </c>
      <c r="AW139" s="15" t="s">
        <v>30</v>
      </c>
      <c r="AX139" s="15" t="s">
        <v>73</v>
      </c>
      <c r="AY139" s="193" t="s">
        <v>140</v>
      </c>
    </row>
    <row r="140" spans="1:65" s="15" customFormat="1" ht="11.25">
      <c r="B140" s="192"/>
      <c r="D140" s="158" t="s">
        <v>155</v>
      </c>
      <c r="E140" s="193" t="s">
        <v>1</v>
      </c>
      <c r="F140" s="194" t="s">
        <v>1610</v>
      </c>
      <c r="H140" s="193" t="s">
        <v>1</v>
      </c>
      <c r="I140" s="195"/>
      <c r="L140" s="192"/>
      <c r="M140" s="196"/>
      <c r="N140" s="197"/>
      <c r="O140" s="197"/>
      <c r="P140" s="197"/>
      <c r="Q140" s="197"/>
      <c r="R140" s="197"/>
      <c r="S140" s="197"/>
      <c r="T140" s="198"/>
      <c r="AT140" s="193" t="s">
        <v>155</v>
      </c>
      <c r="AU140" s="193" t="s">
        <v>83</v>
      </c>
      <c r="AV140" s="15" t="s">
        <v>81</v>
      </c>
      <c r="AW140" s="15" t="s">
        <v>30</v>
      </c>
      <c r="AX140" s="15" t="s">
        <v>73</v>
      </c>
      <c r="AY140" s="193" t="s">
        <v>140</v>
      </c>
    </row>
    <row r="141" spans="1:65" s="13" customFormat="1" ht="11.25">
      <c r="B141" s="166"/>
      <c r="D141" s="158" t="s">
        <v>155</v>
      </c>
      <c r="E141" s="167" t="s">
        <v>1</v>
      </c>
      <c r="F141" s="168" t="s">
        <v>81</v>
      </c>
      <c r="H141" s="169">
        <v>1</v>
      </c>
      <c r="I141" s="170"/>
      <c r="L141" s="166"/>
      <c r="M141" s="171"/>
      <c r="N141" s="172"/>
      <c r="O141" s="172"/>
      <c r="P141" s="172"/>
      <c r="Q141" s="172"/>
      <c r="R141" s="172"/>
      <c r="S141" s="172"/>
      <c r="T141" s="173"/>
      <c r="AT141" s="167" t="s">
        <v>155</v>
      </c>
      <c r="AU141" s="167" t="s">
        <v>83</v>
      </c>
      <c r="AV141" s="13" t="s">
        <v>83</v>
      </c>
      <c r="AW141" s="13" t="s">
        <v>30</v>
      </c>
      <c r="AX141" s="13" t="s">
        <v>81</v>
      </c>
      <c r="AY141" s="167" t="s">
        <v>140</v>
      </c>
    </row>
    <row r="142" spans="1:65" s="12" customFormat="1" ht="22.9" customHeight="1">
      <c r="B142" s="131"/>
      <c r="D142" s="132" t="s">
        <v>72</v>
      </c>
      <c r="E142" s="142" t="s">
        <v>1611</v>
      </c>
      <c r="F142" s="142" t="s">
        <v>1612</v>
      </c>
      <c r="I142" s="134"/>
      <c r="J142" s="143">
        <f>BK142</f>
        <v>0</v>
      </c>
      <c r="L142" s="131"/>
      <c r="M142" s="136"/>
      <c r="N142" s="137"/>
      <c r="O142" s="137"/>
      <c r="P142" s="138">
        <f>SUM(P143:P147)</f>
        <v>0</v>
      </c>
      <c r="Q142" s="137"/>
      <c r="R142" s="138">
        <f>SUM(R143:R147)</f>
        <v>0</v>
      </c>
      <c r="S142" s="137"/>
      <c r="T142" s="139">
        <f>SUM(T143:T147)</f>
        <v>0</v>
      </c>
      <c r="AR142" s="132" t="s">
        <v>267</v>
      </c>
      <c r="AT142" s="140" t="s">
        <v>72</v>
      </c>
      <c r="AU142" s="140" t="s">
        <v>81</v>
      </c>
      <c r="AY142" s="132" t="s">
        <v>140</v>
      </c>
      <c r="BK142" s="141">
        <f>SUM(BK143:BK147)</f>
        <v>0</v>
      </c>
    </row>
    <row r="143" spans="1:65" s="2" customFormat="1" ht="16.5" customHeight="1">
      <c r="A143" s="33"/>
      <c r="B143" s="144"/>
      <c r="C143" s="145" t="s">
        <v>147</v>
      </c>
      <c r="D143" s="145" t="s">
        <v>142</v>
      </c>
      <c r="E143" s="146" t="s">
        <v>1613</v>
      </c>
      <c r="F143" s="147" t="s">
        <v>1614</v>
      </c>
      <c r="G143" s="148" t="s">
        <v>1615</v>
      </c>
      <c r="H143" s="149">
        <v>1</v>
      </c>
      <c r="I143" s="150"/>
      <c r="J143" s="151">
        <f>ROUND(I143*H143,2)</f>
        <v>0</v>
      </c>
      <c r="K143" s="147" t="s">
        <v>238</v>
      </c>
      <c r="L143" s="34"/>
      <c r="M143" s="152" t="s">
        <v>1</v>
      </c>
      <c r="N143" s="153" t="s">
        <v>38</v>
      </c>
      <c r="O143" s="59"/>
      <c r="P143" s="154">
        <f>O143*H143</f>
        <v>0</v>
      </c>
      <c r="Q143" s="154">
        <v>0</v>
      </c>
      <c r="R143" s="154">
        <f>Q143*H143</f>
        <v>0</v>
      </c>
      <c r="S143" s="154">
        <v>0</v>
      </c>
      <c r="T143" s="155">
        <f>S143*H143</f>
        <v>0</v>
      </c>
      <c r="U143" s="33"/>
      <c r="V143" s="33"/>
      <c r="W143" s="33"/>
      <c r="X143" s="33"/>
      <c r="Y143" s="33"/>
      <c r="Z143" s="33"/>
      <c r="AA143" s="33"/>
      <c r="AB143" s="33"/>
      <c r="AC143" s="33"/>
      <c r="AD143" s="33"/>
      <c r="AE143" s="33"/>
      <c r="AR143" s="156" t="s">
        <v>1591</v>
      </c>
      <c r="AT143" s="156" t="s">
        <v>142</v>
      </c>
      <c r="AU143" s="156" t="s">
        <v>83</v>
      </c>
      <c r="AY143" s="18" t="s">
        <v>140</v>
      </c>
      <c r="BE143" s="157">
        <f>IF(N143="základní",J143,0)</f>
        <v>0</v>
      </c>
      <c r="BF143" s="157">
        <f>IF(N143="snížená",J143,0)</f>
        <v>0</v>
      </c>
      <c r="BG143" s="157">
        <f>IF(N143="zákl. přenesená",J143,0)</f>
        <v>0</v>
      </c>
      <c r="BH143" s="157">
        <f>IF(N143="sníž. přenesená",J143,0)</f>
        <v>0</v>
      </c>
      <c r="BI143" s="157">
        <f>IF(N143="nulová",J143,0)</f>
        <v>0</v>
      </c>
      <c r="BJ143" s="18" t="s">
        <v>81</v>
      </c>
      <c r="BK143" s="157">
        <f>ROUND(I143*H143,2)</f>
        <v>0</v>
      </c>
      <c r="BL143" s="18" t="s">
        <v>1591</v>
      </c>
      <c r="BM143" s="156" t="s">
        <v>1616</v>
      </c>
    </row>
    <row r="144" spans="1:65" s="2" customFormat="1" ht="11.25">
      <c r="A144" s="33"/>
      <c r="B144" s="34"/>
      <c r="C144" s="33"/>
      <c r="D144" s="158" t="s">
        <v>149</v>
      </c>
      <c r="E144" s="33"/>
      <c r="F144" s="159" t="s">
        <v>1614</v>
      </c>
      <c r="G144" s="33"/>
      <c r="H144" s="33"/>
      <c r="I144" s="160"/>
      <c r="J144" s="33"/>
      <c r="K144" s="33"/>
      <c r="L144" s="34"/>
      <c r="M144" s="161"/>
      <c r="N144" s="162"/>
      <c r="O144" s="59"/>
      <c r="P144" s="59"/>
      <c r="Q144" s="59"/>
      <c r="R144" s="59"/>
      <c r="S144" s="59"/>
      <c r="T144" s="60"/>
      <c r="U144" s="33"/>
      <c r="V144" s="33"/>
      <c r="W144" s="33"/>
      <c r="X144" s="33"/>
      <c r="Y144" s="33"/>
      <c r="Z144" s="33"/>
      <c r="AA144" s="33"/>
      <c r="AB144" s="33"/>
      <c r="AC144" s="33"/>
      <c r="AD144" s="33"/>
      <c r="AE144" s="33"/>
      <c r="AT144" s="18" t="s">
        <v>149</v>
      </c>
      <c r="AU144" s="18" t="s">
        <v>83</v>
      </c>
    </row>
    <row r="145" spans="1:65" s="15" customFormat="1" ht="22.5">
      <c r="B145" s="192"/>
      <c r="D145" s="158" t="s">
        <v>155</v>
      </c>
      <c r="E145" s="193" t="s">
        <v>1</v>
      </c>
      <c r="F145" s="194" t="s">
        <v>1617</v>
      </c>
      <c r="H145" s="193" t="s">
        <v>1</v>
      </c>
      <c r="I145" s="195"/>
      <c r="L145" s="192"/>
      <c r="M145" s="196"/>
      <c r="N145" s="197"/>
      <c r="O145" s="197"/>
      <c r="P145" s="197"/>
      <c r="Q145" s="197"/>
      <c r="R145" s="197"/>
      <c r="S145" s="197"/>
      <c r="T145" s="198"/>
      <c r="AT145" s="193" t="s">
        <v>155</v>
      </c>
      <c r="AU145" s="193" t="s">
        <v>83</v>
      </c>
      <c r="AV145" s="15" t="s">
        <v>81</v>
      </c>
      <c r="AW145" s="15" t="s">
        <v>30</v>
      </c>
      <c r="AX145" s="15" t="s">
        <v>73</v>
      </c>
      <c r="AY145" s="193" t="s">
        <v>140</v>
      </c>
    </row>
    <row r="146" spans="1:65" s="14" customFormat="1" ht="22.5">
      <c r="B146" s="174"/>
      <c r="D146" s="158" t="s">
        <v>155</v>
      </c>
      <c r="E146" s="175" t="s">
        <v>1</v>
      </c>
      <c r="F146" s="176" t="s">
        <v>1618</v>
      </c>
      <c r="H146" s="177">
        <v>0</v>
      </c>
      <c r="I146" s="178"/>
      <c r="L146" s="174"/>
      <c r="M146" s="179"/>
      <c r="N146" s="180"/>
      <c r="O146" s="180"/>
      <c r="P146" s="180"/>
      <c r="Q146" s="180"/>
      <c r="R146" s="180"/>
      <c r="S146" s="180"/>
      <c r="T146" s="181"/>
      <c r="AT146" s="175" t="s">
        <v>155</v>
      </c>
      <c r="AU146" s="175" t="s">
        <v>83</v>
      </c>
      <c r="AV146" s="14" t="s">
        <v>147</v>
      </c>
      <c r="AW146" s="14" t="s">
        <v>30</v>
      </c>
      <c r="AX146" s="14" t="s">
        <v>73</v>
      </c>
      <c r="AY146" s="175" t="s">
        <v>140</v>
      </c>
    </row>
    <row r="147" spans="1:65" s="13" customFormat="1" ht="22.5">
      <c r="B147" s="166"/>
      <c r="D147" s="158" t="s">
        <v>155</v>
      </c>
      <c r="E147" s="167" t="s">
        <v>1</v>
      </c>
      <c r="F147" s="168" t="s">
        <v>1619</v>
      </c>
      <c r="H147" s="169">
        <v>1</v>
      </c>
      <c r="I147" s="170"/>
      <c r="L147" s="166"/>
      <c r="M147" s="171"/>
      <c r="N147" s="172"/>
      <c r="O147" s="172"/>
      <c r="P147" s="172"/>
      <c r="Q147" s="172"/>
      <c r="R147" s="172"/>
      <c r="S147" s="172"/>
      <c r="T147" s="173"/>
      <c r="AT147" s="167" t="s">
        <v>155</v>
      </c>
      <c r="AU147" s="167" t="s">
        <v>83</v>
      </c>
      <c r="AV147" s="13" t="s">
        <v>83</v>
      </c>
      <c r="AW147" s="13" t="s">
        <v>30</v>
      </c>
      <c r="AX147" s="13" t="s">
        <v>81</v>
      </c>
      <c r="AY147" s="167" t="s">
        <v>140</v>
      </c>
    </row>
    <row r="148" spans="1:65" s="12" customFormat="1" ht="22.9" customHeight="1">
      <c r="B148" s="131"/>
      <c r="D148" s="132" t="s">
        <v>72</v>
      </c>
      <c r="E148" s="142" t="s">
        <v>1620</v>
      </c>
      <c r="F148" s="142" t="s">
        <v>1621</v>
      </c>
      <c r="I148" s="134"/>
      <c r="J148" s="143">
        <f>BK148</f>
        <v>0</v>
      </c>
      <c r="L148" s="131"/>
      <c r="M148" s="136"/>
      <c r="N148" s="137"/>
      <c r="O148" s="137"/>
      <c r="P148" s="138">
        <f>SUM(P149:P155)</f>
        <v>0</v>
      </c>
      <c r="Q148" s="137"/>
      <c r="R148" s="138">
        <f>SUM(R149:R155)</f>
        <v>0</v>
      </c>
      <c r="S148" s="137"/>
      <c r="T148" s="139">
        <f>SUM(T149:T155)</f>
        <v>0</v>
      </c>
      <c r="AR148" s="132" t="s">
        <v>267</v>
      </c>
      <c r="AT148" s="140" t="s">
        <v>72</v>
      </c>
      <c r="AU148" s="140" t="s">
        <v>81</v>
      </c>
      <c r="AY148" s="132" t="s">
        <v>140</v>
      </c>
      <c r="BK148" s="141">
        <f>SUM(BK149:BK155)</f>
        <v>0</v>
      </c>
    </row>
    <row r="149" spans="1:65" s="2" customFormat="1" ht="16.5" customHeight="1">
      <c r="A149" s="33"/>
      <c r="B149" s="144"/>
      <c r="C149" s="145" t="s">
        <v>267</v>
      </c>
      <c r="D149" s="145" t="s">
        <v>142</v>
      </c>
      <c r="E149" s="146" t="s">
        <v>1622</v>
      </c>
      <c r="F149" s="147" t="s">
        <v>1623</v>
      </c>
      <c r="G149" s="148" t="s">
        <v>393</v>
      </c>
      <c r="H149" s="149">
        <v>1</v>
      </c>
      <c r="I149" s="150"/>
      <c r="J149" s="151">
        <f>ROUND(I149*H149,2)</f>
        <v>0</v>
      </c>
      <c r="K149" s="147" t="s">
        <v>238</v>
      </c>
      <c r="L149" s="34"/>
      <c r="M149" s="152" t="s">
        <v>1</v>
      </c>
      <c r="N149" s="153" t="s">
        <v>38</v>
      </c>
      <c r="O149" s="59"/>
      <c r="P149" s="154">
        <f>O149*H149</f>
        <v>0</v>
      </c>
      <c r="Q149" s="154">
        <v>0</v>
      </c>
      <c r="R149" s="154">
        <f>Q149*H149</f>
        <v>0</v>
      </c>
      <c r="S149" s="154">
        <v>0</v>
      </c>
      <c r="T149" s="155">
        <f>S149*H149</f>
        <v>0</v>
      </c>
      <c r="U149" s="33"/>
      <c r="V149" s="33"/>
      <c r="W149" s="33"/>
      <c r="X149" s="33"/>
      <c r="Y149" s="33"/>
      <c r="Z149" s="33"/>
      <c r="AA149" s="33"/>
      <c r="AB149" s="33"/>
      <c r="AC149" s="33"/>
      <c r="AD149" s="33"/>
      <c r="AE149" s="33"/>
      <c r="AR149" s="156" t="s">
        <v>1591</v>
      </c>
      <c r="AT149" s="156" t="s">
        <v>142</v>
      </c>
      <c r="AU149" s="156" t="s">
        <v>83</v>
      </c>
      <c r="AY149" s="18" t="s">
        <v>140</v>
      </c>
      <c r="BE149" s="157">
        <f>IF(N149="základní",J149,0)</f>
        <v>0</v>
      </c>
      <c r="BF149" s="157">
        <f>IF(N149="snížená",J149,0)</f>
        <v>0</v>
      </c>
      <c r="BG149" s="157">
        <f>IF(N149="zákl. přenesená",J149,0)</f>
        <v>0</v>
      </c>
      <c r="BH149" s="157">
        <f>IF(N149="sníž. přenesená",J149,0)</f>
        <v>0</v>
      </c>
      <c r="BI149" s="157">
        <f>IF(N149="nulová",J149,0)</f>
        <v>0</v>
      </c>
      <c r="BJ149" s="18" t="s">
        <v>81</v>
      </c>
      <c r="BK149" s="157">
        <f>ROUND(I149*H149,2)</f>
        <v>0</v>
      </c>
      <c r="BL149" s="18" t="s">
        <v>1591</v>
      </c>
      <c r="BM149" s="156" t="s">
        <v>1624</v>
      </c>
    </row>
    <row r="150" spans="1:65" s="2" customFormat="1" ht="11.25">
      <c r="A150" s="33"/>
      <c r="B150" s="34"/>
      <c r="C150" s="33"/>
      <c r="D150" s="158" t="s">
        <v>149</v>
      </c>
      <c r="E150" s="33"/>
      <c r="F150" s="159" t="s">
        <v>1623</v>
      </c>
      <c r="G150" s="33"/>
      <c r="H150" s="33"/>
      <c r="I150" s="160"/>
      <c r="J150" s="33"/>
      <c r="K150" s="33"/>
      <c r="L150" s="34"/>
      <c r="M150" s="161"/>
      <c r="N150" s="162"/>
      <c r="O150" s="59"/>
      <c r="P150" s="59"/>
      <c r="Q150" s="59"/>
      <c r="R150" s="59"/>
      <c r="S150" s="59"/>
      <c r="T150" s="60"/>
      <c r="U150" s="33"/>
      <c r="V150" s="33"/>
      <c r="W150" s="33"/>
      <c r="X150" s="33"/>
      <c r="Y150" s="33"/>
      <c r="Z150" s="33"/>
      <c r="AA150" s="33"/>
      <c r="AB150" s="33"/>
      <c r="AC150" s="33"/>
      <c r="AD150" s="33"/>
      <c r="AE150" s="33"/>
      <c r="AT150" s="18" t="s">
        <v>149</v>
      </c>
      <c r="AU150" s="18" t="s">
        <v>83</v>
      </c>
    </row>
    <row r="151" spans="1:65" s="15" customFormat="1" ht="22.5">
      <c r="B151" s="192"/>
      <c r="D151" s="158" t="s">
        <v>155</v>
      </c>
      <c r="E151" s="193" t="s">
        <v>1</v>
      </c>
      <c r="F151" s="194" t="s">
        <v>1625</v>
      </c>
      <c r="H151" s="193" t="s">
        <v>1</v>
      </c>
      <c r="I151" s="195"/>
      <c r="L151" s="192"/>
      <c r="M151" s="196"/>
      <c r="N151" s="197"/>
      <c r="O151" s="197"/>
      <c r="P151" s="197"/>
      <c r="Q151" s="197"/>
      <c r="R151" s="197"/>
      <c r="S151" s="197"/>
      <c r="T151" s="198"/>
      <c r="AT151" s="193" t="s">
        <v>155</v>
      </c>
      <c r="AU151" s="193" t="s">
        <v>83</v>
      </c>
      <c r="AV151" s="15" t="s">
        <v>81</v>
      </c>
      <c r="AW151" s="15" t="s">
        <v>30</v>
      </c>
      <c r="AX151" s="15" t="s">
        <v>73</v>
      </c>
      <c r="AY151" s="193" t="s">
        <v>140</v>
      </c>
    </row>
    <row r="152" spans="1:65" s="15" customFormat="1" ht="22.5">
      <c r="B152" s="192"/>
      <c r="D152" s="158" t="s">
        <v>155</v>
      </c>
      <c r="E152" s="193" t="s">
        <v>1</v>
      </c>
      <c r="F152" s="194" t="s">
        <v>1626</v>
      </c>
      <c r="H152" s="193" t="s">
        <v>1</v>
      </c>
      <c r="I152" s="195"/>
      <c r="L152" s="192"/>
      <c r="M152" s="196"/>
      <c r="N152" s="197"/>
      <c r="O152" s="197"/>
      <c r="P152" s="197"/>
      <c r="Q152" s="197"/>
      <c r="R152" s="197"/>
      <c r="S152" s="197"/>
      <c r="T152" s="198"/>
      <c r="AT152" s="193" t="s">
        <v>155</v>
      </c>
      <c r="AU152" s="193" t="s">
        <v>83</v>
      </c>
      <c r="AV152" s="15" t="s">
        <v>81</v>
      </c>
      <c r="AW152" s="15" t="s">
        <v>30</v>
      </c>
      <c r="AX152" s="15" t="s">
        <v>73</v>
      </c>
      <c r="AY152" s="193" t="s">
        <v>140</v>
      </c>
    </row>
    <row r="153" spans="1:65" s="15" customFormat="1" ht="22.5">
      <c r="B153" s="192"/>
      <c r="D153" s="158" t="s">
        <v>155</v>
      </c>
      <c r="E153" s="193" t="s">
        <v>1</v>
      </c>
      <c r="F153" s="194" t="s">
        <v>1627</v>
      </c>
      <c r="H153" s="193" t="s">
        <v>1</v>
      </c>
      <c r="I153" s="195"/>
      <c r="L153" s="192"/>
      <c r="M153" s="196"/>
      <c r="N153" s="197"/>
      <c r="O153" s="197"/>
      <c r="P153" s="197"/>
      <c r="Q153" s="197"/>
      <c r="R153" s="197"/>
      <c r="S153" s="197"/>
      <c r="T153" s="198"/>
      <c r="AT153" s="193" t="s">
        <v>155</v>
      </c>
      <c r="AU153" s="193" t="s">
        <v>83</v>
      </c>
      <c r="AV153" s="15" t="s">
        <v>81</v>
      </c>
      <c r="AW153" s="15" t="s">
        <v>30</v>
      </c>
      <c r="AX153" s="15" t="s">
        <v>73</v>
      </c>
      <c r="AY153" s="193" t="s">
        <v>140</v>
      </c>
    </row>
    <row r="154" spans="1:65" s="15" customFormat="1" ht="33.75">
      <c r="B154" s="192"/>
      <c r="D154" s="158" t="s">
        <v>155</v>
      </c>
      <c r="E154" s="193" t="s">
        <v>1</v>
      </c>
      <c r="F154" s="194" t="s">
        <v>1628</v>
      </c>
      <c r="H154" s="193" t="s">
        <v>1</v>
      </c>
      <c r="I154" s="195"/>
      <c r="L154" s="192"/>
      <c r="M154" s="196"/>
      <c r="N154" s="197"/>
      <c r="O154" s="197"/>
      <c r="P154" s="197"/>
      <c r="Q154" s="197"/>
      <c r="R154" s="197"/>
      <c r="S154" s="197"/>
      <c r="T154" s="198"/>
      <c r="AT154" s="193" t="s">
        <v>155</v>
      </c>
      <c r="AU154" s="193" t="s">
        <v>83</v>
      </c>
      <c r="AV154" s="15" t="s">
        <v>81</v>
      </c>
      <c r="AW154" s="15" t="s">
        <v>30</v>
      </c>
      <c r="AX154" s="15" t="s">
        <v>73</v>
      </c>
      <c r="AY154" s="193" t="s">
        <v>140</v>
      </c>
    </row>
    <row r="155" spans="1:65" s="13" customFormat="1" ht="11.25">
      <c r="B155" s="166"/>
      <c r="D155" s="158" t="s">
        <v>155</v>
      </c>
      <c r="E155" s="167" t="s">
        <v>1</v>
      </c>
      <c r="F155" s="168" t="s">
        <v>81</v>
      </c>
      <c r="H155" s="169">
        <v>1</v>
      </c>
      <c r="I155" s="170"/>
      <c r="L155" s="166"/>
      <c r="M155" s="171"/>
      <c r="N155" s="172"/>
      <c r="O155" s="172"/>
      <c r="P155" s="172"/>
      <c r="Q155" s="172"/>
      <c r="R155" s="172"/>
      <c r="S155" s="172"/>
      <c r="T155" s="173"/>
      <c r="AT155" s="167" t="s">
        <v>155</v>
      </c>
      <c r="AU155" s="167" t="s">
        <v>83</v>
      </c>
      <c r="AV155" s="13" t="s">
        <v>83</v>
      </c>
      <c r="AW155" s="13" t="s">
        <v>30</v>
      </c>
      <c r="AX155" s="13" t="s">
        <v>81</v>
      </c>
      <c r="AY155" s="167" t="s">
        <v>140</v>
      </c>
    </row>
    <row r="156" spans="1:65" s="12" customFormat="1" ht="22.9" customHeight="1">
      <c r="B156" s="131"/>
      <c r="D156" s="132" t="s">
        <v>72</v>
      </c>
      <c r="E156" s="142" t="s">
        <v>1629</v>
      </c>
      <c r="F156" s="142" t="s">
        <v>1630</v>
      </c>
      <c r="I156" s="134"/>
      <c r="J156" s="143">
        <f>BK156</f>
        <v>0</v>
      </c>
      <c r="L156" s="131"/>
      <c r="M156" s="136"/>
      <c r="N156" s="137"/>
      <c r="O156" s="137"/>
      <c r="P156" s="138">
        <f>SUM(P157:P164)</f>
        <v>0</v>
      </c>
      <c r="Q156" s="137"/>
      <c r="R156" s="138">
        <f>SUM(R157:R164)</f>
        <v>0</v>
      </c>
      <c r="S156" s="137"/>
      <c r="T156" s="139">
        <f>SUM(T157:T164)</f>
        <v>0</v>
      </c>
      <c r="AR156" s="132" t="s">
        <v>267</v>
      </c>
      <c r="AT156" s="140" t="s">
        <v>72</v>
      </c>
      <c r="AU156" s="140" t="s">
        <v>81</v>
      </c>
      <c r="AY156" s="132" t="s">
        <v>140</v>
      </c>
      <c r="BK156" s="141">
        <f>SUM(BK157:BK164)</f>
        <v>0</v>
      </c>
    </row>
    <row r="157" spans="1:65" s="2" customFormat="1" ht="16.5" customHeight="1">
      <c r="A157" s="33"/>
      <c r="B157" s="144"/>
      <c r="C157" s="145" t="s">
        <v>172</v>
      </c>
      <c r="D157" s="145" t="s">
        <v>142</v>
      </c>
      <c r="E157" s="146" t="s">
        <v>1631</v>
      </c>
      <c r="F157" s="147" t="s">
        <v>1632</v>
      </c>
      <c r="G157" s="148" t="s">
        <v>393</v>
      </c>
      <c r="H157" s="149">
        <v>1</v>
      </c>
      <c r="I157" s="150"/>
      <c r="J157" s="151">
        <f>ROUND(I157*H157,2)</f>
        <v>0</v>
      </c>
      <c r="K157" s="147" t="s">
        <v>238</v>
      </c>
      <c r="L157" s="34"/>
      <c r="M157" s="152" t="s">
        <v>1</v>
      </c>
      <c r="N157" s="153" t="s">
        <v>38</v>
      </c>
      <c r="O157" s="59"/>
      <c r="P157" s="154">
        <f>O157*H157</f>
        <v>0</v>
      </c>
      <c r="Q157" s="154">
        <v>0</v>
      </c>
      <c r="R157" s="154">
        <f>Q157*H157</f>
        <v>0</v>
      </c>
      <c r="S157" s="154">
        <v>0</v>
      </c>
      <c r="T157" s="155">
        <f>S157*H157</f>
        <v>0</v>
      </c>
      <c r="U157" s="33"/>
      <c r="V157" s="33"/>
      <c r="W157" s="33"/>
      <c r="X157" s="33"/>
      <c r="Y157" s="33"/>
      <c r="Z157" s="33"/>
      <c r="AA157" s="33"/>
      <c r="AB157" s="33"/>
      <c r="AC157" s="33"/>
      <c r="AD157" s="33"/>
      <c r="AE157" s="33"/>
      <c r="AR157" s="156" t="s">
        <v>1591</v>
      </c>
      <c r="AT157" s="156" t="s">
        <v>142</v>
      </c>
      <c r="AU157" s="156" t="s">
        <v>83</v>
      </c>
      <c r="AY157" s="18" t="s">
        <v>140</v>
      </c>
      <c r="BE157" s="157">
        <f>IF(N157="základní",J157,0)</f>
        <v>0</v>
      </c>
      <c r="BF157" s="157">
        <f>IF(N157="snížená",J157,0)</f>
        <v>0</v>
      </c>
      <c r="BG157" s="157">
        <f>IF(N157="zákl. přenesená",J157,0)</f>
        <v>0</v>
      </c>
      <c r="BH157" s="157">
        <f>IF(N157="sníž. přenesená",J157,0)</f>
        <v>0</v>
      </c>
      <c r="BI157" s="157">
        <f>IF(N157="nulová",J157,0)</f>
        <v>0</v>
      </c>
      <c r="BJ157" s="18" t="s">
        <v>81</v>
      </c>
      <c r="BK157" s="157">
        <f>ROUND(I157*H157,2)</f>
        <v>0</v>
      </c>
      <c r="BL157" s="18" t="s">
        <v>1591</v>
      </c>
      <c r="BM157" s="156" t="s">
        <v>1633</v>
      </c>
    </row>
    <row r="158" spans="1:65" s="2" customFormat="1" ht="11.25">
      <c r="A158" s="33"/>
      <c r="B158" s="34"/>
      <c r="C158" s="33"/>
      <c r="D158" s="158" t="s">
        <v>149</v>
      </c>
      <c r="E158" s="33"/>
      <c r="F158" s="159" t="s">
        <v>1632</v>
      </c>
      <c r="G158" s="33"/>
      <c r="H158" s="33"/>
      <c r="I158" s="160"/>
      <c r="J158" s="33"/>
      <c r="K158" s="33"/>
      <c r="L158" s="34"/>
      <c r="M158" s="161"/>
      <c r="N158" s="162"/>
      <c r="O158" s="59"/>
      <c r="P158" s="59"/>
      <c r="Q158" s="59"/>
      <c r="R158" s="59"/>
      <c r="S158" s="59"/>
      <c r="T158" s="60"/>
      <c r="U158" s="33"/>
      <c r="V158" s="33"/>
      <c r="W158" s="33"/>
      <c r="X158" s="33"/>
      <c r="Y158" s="33"/>
      <c r="Z158" s="33"/>
      <c r="AA158" s="33"/>
      <c r="AB158" s="33"/>
      <c r="AC158" s="33"/>
      <c r="AD158" s="33"/>
      <c r="AE158" s="33"/>
      <c r="AT158" s="18" t="s">
        <v>149</v>
      </c>
      <c r="AU158" s="18" t="s">
        <v>83</v>
      </c>
    </row>
    <row r="159" spans="1:65" s="13" customFormat="1" ht="33.75">
      <c r="B159" s="166"/>
      <c r="D159" s="158" t="s">
        <v>155</v>
      </c>
      <c r="E159" s="167" t="s">
        <v>1</v>
      </c>
      <c r="F159" s="168" t="s">
        <v>1634</v>
      </c>
      <c r="H159" s="169">
        <v>1</v>
      </c>
      <c r="I159" s="170"/>
      <c r="L159" s="166"/>
      <c r="M159" s="171"/>
      <c r="N159" s="172"/>
      <c r="O159" s="172"/>
      <c r="P159" s="172"/>
      <c r="Q159" s="172"/>
      <c r="R159" s="172"/>
      <c r="S159" s="172"/>
      <c r="T159" s="173"/>
      <c r="AT159" s="167" t="s">
        <v>155</v>
      </c>
      <c r="AU159" s="167" t="s">
        <v>83</v>
      </c>
      <c r="AV159" s="13" t="s">
        <v>83</v>
      </c>
      <c r="AW159" s="13" t="s">
        <v>30</v>
      </c>
      <c r="AX159" s="13" t="s">
        <v>81</v>
      </c>
      <c r="AY159" s="167" t="s">
        <v>140</v>
      </c>
    </row>
    <row r="160" spans="1:65" s="15" customFormat="1" ht="11.25">
      <c r="B160" s="192"/>
      <c r="D160" s="158" t="s">
        <v>155</v>
      </c>
      <c r="E160" s="193" t="s">
        <v>1</v>
      </c>
      <c r="F160" s="194" t="s">
        <v>1635</v>
      </c>
      <c r="H160" s="193" t="s">
        <v>1</v>
      </c>
      <c r="I160" s="195"/>
      <c r="L160" s="192"/>
      <c r="M160" s="196"/>
      <c r="N160" s="197"/>
      <c r="O160" s="197"/>
      <c r="P160" s="197"/>
      <c r="Q160" s="197"/>
      <c r="R160" s="197"/>
      <c r="S160" s="197"/>
      <c r="T160" s="198"/>
      <c r="AT160" s="193" t="s">
        <v>155</v>
      </c>
      <c r="AU160" s="193" t="s">
        <v>83</v>
      </c>
      <c r="AV160" s="15" t="s">
        <v>81</v>
      </c>
      <c r="AW160" s="15" t="s">
        <v>30</v>
      </c>
      <c r="AX160" s="15" t="s">
        <v>73</v>
      </c>
      <c r="AY160" s="193" t="s">
        <v>140</v>
      </c>
    </row>
    <row r="161" spans="1:65" s="15" customFormat="1" ht="11.25">
      <c r="B161" s="192"/>
      <c r="D161" s="158" t="s">
        <v>155</v>
      </c>
      <c r="E161" s="193" t="s">
        <v>1</v>
      </c>
      <c r="F161" s="194" t="s">
        <v>1636</v>
      </c>
      <c r="H161" s="193" t="s">
        <v>1</v>
      </c>
      <c r="I161" s="195"/>
      <c r="L161" s="192"/>
      <c r="M161" s="196"/>
      <c r="N161" s="197"/>
      <c r="O161" s="197"/>
      <c r="P161" s="197"/>
      <c r="Q161" s="197"/>
      <c r="R161" s="197"/>
      <c r="S161" s="197"/>
      <c r="T161" s="198"/>
      <c r="AT161" s="193" t="s">
        <v>155</v>
      </c>
      <c r="AU161" s="193" t="s">
        <v>83</v>
      </c>
      <c r="AV161" s="15" t="s">
        <v>81</v>
      </c>
      <c r="AW161" s="15" t="s">
        <v>30</v>
      </c>
      <c r="AX161" s="15" t="s">
        <v>73</v>
      </c>
      <c r="AY161" s="193" t="s">
        <v>140</v>
      </c>
    </row>
    <row r="162" spans="1:65" s="2" customFormat="1" ht="24.2" customHeight="1">
      <c r="A162" s="33"/>
      <c r="B162" s="144"/>
      <c r="C162" s="145" t="s">
        <v>190</v>
      </c>
      <c r="D162" s="145" t="s">
        <v>142</v>
      </c>
      <c r="E162" s="146" t="s">
        <v>1637</v>
      </c>
      <c r="F162" s="147" t="s">
        <v>1638</v>
      </c>
      <c r="G162" s="148" t="s">
        <v>393</v>
      </c>
      <c r="H162" s="149">
        <v>1</v>
      </c>
      <c r="I162" s="150"/>
      <c r="J162" s="151">
        <f>ROUND(I162*H162,2)</f>
        <v>0</v>
      </c>
      <c r="K162" s="147" t="s">
        <v>1</v>
      </c>
      <c r="L162" s="34"/>
      <c r="M162" s="152" t="s">
        <v>1</v>
      </c>
      <c r="N162" s="153" t="s">
        <v>38</v>
      </c>
      <c r="O162" s="59"/>
      <c r="P162" s="154">
        <f>O162*H162</f>
        <v>0</v>
      </c>
      <c r="Q162" s="154">
        <v>0</v>
      </c>
      <c r="R162" s="154">
        <f>Q162*H162</f>
        <v>0</v>
      </c>
      <c r="S162" s="154">
        <v>0</v>
      </c>
      <c r="T162" s="155">
        <f>S162*H162</f>
        <v>0</v>
      </c>
      <c r="U162" s="33"/>
      <c r="V162" s="33"/>
      <c r="W162" s="33"/>
      <c r="X162" s="33"/>
      <c r="Y162" s="33"/>
      <c r="Z162" s="33"/>
      <c r="AA162" s="33"/>
      <c r="AB162" s="33"/>
      <c r="AC162" s="33"/>
      <c r="AD162" s="33"/>
      <c r="AE162" s="33"/>
      <c r="AR162" s="156" t="s">
        <v>1591</v>
      </c>
      <c r="AT162" s="156" t="s">
        <v>142</v>
      </c>
      <c r="AU162" s="156" t="s">
        <v>83</v>
      </c>
      <c r="AY162" s="18" t="s">
        <v>140</v>
      </c>
      <c r="BE162" s="157">
        <f>IF(N162="základní",J162,0)</f>
        <v>0</v>
      </c>
      <c r="BF162" s="157">
        <f>IF(N162="snížená",J162,0)</f>
        <v>0</v>
      </c>
      <c r="BG162" s="157">
        <f>IF(N162="zákl. přenesená",J162,0)</f>
        <v>0</v>
      </c>
      <c r="BH162" s="157">
        <f>IF(N162="sníž. přenesená",J162,0)</f>
        <v>0</v>
      </c>
      <c r="BI162" s="157">
        <f>IF(N162="nulová",J162,0)</f>
        <v>0</v>
      </c>
      <c r="BJ162" s="18" t="s">
        <v>81</v>
      </c>
      <c r="BK162" s="157">
        <f>ROUND(I162*H162,2)</f>
        <v>0</v>
      </c>
      <c r="BL162" s="18" t="s">
        <v>1591</v>
      </c>
      <c r="BM162" s="156" t="s">
        <v>1639</v>
      </c>
    </row>
    <row r="163" spans="1:65" s="2" customFormat="1" ht="11.25">
      <c r="A163" s="33"/>
      <c r="B163" s="34"/>
      <c r="C163" s="33"/>
      <c r="D163" s="158" t="s">
        <v>149</v>
      </c>
      <c r="E163" s="33"/>
      <c r="F163" s="159" t="s">
        <v>1638</v>
      </c>
      <c r="G163" s="33"/>
      <c r="H163" s="33"/>
      <c r="I163" s="160"/>
      <c r="J163" s="33"/>
      <c r="K163" s="33"/>
      <c r="L163" s="34"/>
      <c r="M163" s="161"/>
      <c r="N163" s="162"/>
      <c r="O163" s="59"/>
      <c r="P163" s="59"/>
      <c r="Q163" s="59"/>
      <c r="R163" s="59"/>
      <c r="S163" s="59"/>
      <c r="T163" s="60"/>
      <c r="U163" s="33"/>
      <c r="V163" s="33"/>
      <c r="W163" s="33"/>
      <c r="X163" s="33"/>
      <c r="Y163" s="33"/>
      <c r="Z163" s="33"/>
      <c r="AA163" s="33"/>
      <c r="AB163" s="33"/>
      <c r="AC163" s="33"/>
      <c r="AD163" s="33"/>
      <c r="AE163" s="33"/>
      <c r="AT163" s="18" t="s">
        <v>149</v>
      </c>
      <c r="AU163" s="18" t="s">
        <v>83</v>
      </c>
    </row>
    <row r="164" spans="1:65" s="13" customFormat="1" ht="22.5">
      <c r="B164" s="166"/>
      <c r="D164" s="158" t="s">
        <v>155</v>
      </c>
      <c r="E164" s="167" t="s">
        <v>1</v>
      </c>
      <c r="F164" s="168" t="s">
        <v>1640</v>
      </c>
      <c r="H164" s="169">
        <v>1</v>
      </c>
      <c r="I164" s="170"/>
      <c r="L164" s="166"/>
      <c r="M164" s="211"/>
      <c r="N164" s="212"/>
      <c r="O164" s="212"/>
      <c r="P164" s="212"/>
      <c r="Q164" s="212"/>
      <c r="R164" s="212"/>
      <c r="S164" s="212"/>
      <c r="T164" s="213"/>
      <c r="AT164" s="167" t="s">
        <v>155</v>
      </c>
      <c r="AU164" s="167" t="s">
        <v>83</v>
      </c>
      <c r="AV164" s="13" t="s">
        <v>83</v>
      </c>
      <c r="AW164" s="13" t="s">
        <v>30</v>
      </c>
      <c r="AX164" s="13" t="s">
        <v>81</v>
      </c>
      <c r="AY164" s="167" t="s">
        <v>140</v>
      </c>
    </row>
    <row r="165" spans="1:65" s="2" customFormat="1" ht="6.95" customHeight="1">
      <c r="A165" s="33"/>
      <c r="B165" s="48"/>
      <c r="C165" s="49"/>
      <c r="D165" s="49"/>
      <c r="E165" s="49"/>
      <c r="F165" s="49"/>
      <c r="G165" s="49"/>
      <c r="H165" s="49"/>
      <c r="I165" s="49"/>
      <c r="J165" s="49"/>
      <c r="K165" s="49"/>
      <c r="L165" s="34"/>
      <c r="M165" s="33"/>
      <c r="O165" s="33"/>
      <c r="P165" s="33"/>
      <c r="Q165" s="33"/>
      <c r="R165" s="33"/>
      <c r="S165" s="33"/>
      <c r="T165" s="33"/>
      <c r="U165" s="33"/>
      <c r="V165" s="33"/>
      <c r="W165" s="33"/>
      <c r="X165" s="33"/>
      <c r="Y165" s="33"/>
      <c r="Z165" s="33"/>
      <c r="AA165" s="33"/>
      <c r="AB165" s="33"/>
      <c r="AC165" s="33"/>
      <c r="AD165" s="33"/>
      <c r="AE165" s="33"/>
    </row>
  </sheetData>
  <autoFilter ref="C121:K164" xr:uid="{00000000-0009-0000-0000-00000F000000}"/>
  <mergeCells count="9">
    <mergeCell ref="E87:H87"/>
    <mergeCell ref="E112:H112"/>
    <mergeCell ref="E114:H114"/>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H84"/>
  <sheetViews>
    <sheetView showGridLines="0" workbookViewId="0"/>
  </sheetViews>
  <sheetFormatPr defaultRowHeight="15"/>
  <cols>
    <col min="1" max="1" width="8.33203125" style="1" customWidth="1"/>
    <col min="2" max="2" width="1.6640625" style="1" customWidth="1"/>
    <col min="3" max="3" width="25" style="1" customWidth="1"/>
    <col min="4" max="4" width="75.83203125" style="1" customWidth="1"/>
    <col min="5" max="5" width="13.33203125" style="1" customWidth="1"/>
    <col min="6" max="6" width="20" style="1" customWidth="1"/>
    <col min="7" max="7" width="1.6640625" style="1" customWidth="1"/>
    <col min="8" max="8" width="8.33203125" style="1" customWidth="1"/>
  </cols>
  <sheetData>
    <row r="1" spans="1:8" s="1" customFormat="1" ht="11.25" customHeight="1"/>
    <row r="2" spans="1:8" s="1" customFormat="1" ht="36.950000000000003" customHeight="1"/>
    <row r="3" spans="1:8" s="1" customFormat="1" ht="6.95" customHeight="1">
      <c r="B3" s="19"/>
      <c r="C3" s="20"/>
      <c r="D3" s="20"/>
      <c r="E3" s="20"/>
      <c r="F3" s="20"/>
      <c r="G3" s="20"/>
      <c r="H3" s="21"/>
    </row>
    <row r="4" spans="1:8" s="1" customFormat="1" ht="24.95" customHeight="1">
      <c r="B4" s="21"/>
      <c r="C4" s="22" t="s">
        <v>1641</v>
      </c>
      <c r="H4" s="21"/>
    </row>
    <row r="5" spans="1:8" s="1" customFormat="1" ht="12" customHeight="1">
      <c r="B5" s="21"/>
      <c r="C5" s="25" t="s">
        <v>13</v>
      </c>
      <c r="D5" s="237" t="s">
        <v>14</v>
      </c>
      <c r="E5" s="233"/>
      <c r="F5" s="233"/>
      <c r="H5" s="21"/>
    </row>
    <row r="6" spans="1:8" s="1" customFormat="1" ht="36.950000000000003" customHeight="1">
      <c r="B6" s="21"/>
      <c r="C6" s="27" t="s">
        <v>16</v>
      </c>
      <c r="D6" s="234" t="s">
        <v>17</v>
      </c>
      <c r="E6" s="233"/>
      <c r="F6" s="233"/>
      <c r="H6" s="21"/>
    </row>
    <row r="7" spans="1:8" s="1" customFormat="1" ht="16.5" customHeight="1">
      <c r="B7" s="21"/>
      <c r="C7" s="28" t="s">
        <v>22</v>
      </c>
      <c r="D7" s="56" t="str">
        <f>'Rekapitulace stavby'!AN8</f>
        <v>11. 8. 2022</v>
      </c>
      <c r="H7" s="21"/>
    </row>
    <row r="8" spans="1:8" s="2" customFormat="1" ht="10.9" customHeight="1">
      <c r="A8" s="33"/>
      <c r="B8" s="34"/>
      <c r="C8" s="33"/>
      <c r="D8" s="33"/>
      <c r="E8" s="33"/>
      <c r="F8" s="33"/>
      <c r="G8" s="33"/>
      <c r="H8" s="34"/>
    </row>
    <row r="9" spans="1:8" s="11" customFormat="1" ht="29.25" customHeight="1">
      <c r="A9" s="121"/>
      <c r="B9" s="122"/>
      <c r="C9" s="123" t="s">
        <v>54</v>
      </c>
      <c r="D9" s="124" t="s">
        <v>55</v>
      </c>
      <c r="E9" s="124" t="s">
        <v>127</v>
      </c>
      <c r="F9" s="125" t="s">
        <v>1642</v>
      </c>
      <c r="G9" s="121"/>
      <c r="H9" s="122"/>
    </row>
    <row r="10" spans="1:8" s="2" customFormat="1" ht="26.45" customHeight="1">
      <c r="A10" s="33"/>
      <c r="B10" s="34"/>
      <c r="C10" s="215" t="s">
        <v>1643</v>
      </c>
      <c r="D10" s="215" t="s">
        <v>79</v>
      </c>
      <c r="E10" s="33"/>
      <c r="F10" s="33"/>
      <c r="G10" s="33"/>
      <c r="H10" s="34"/>
    </row>
    <row r="11" spans="1:8" s="2" customFormat="1" ht="16.899999999999999" customHeight="1">
      <c r="A11" s="33"/>
      <c r="B11" s="34"/>
      <c r="C11" s="216" t="s">
        <v>1644</v>
      </c>
      <c r="D11" s="217" t="s">
        <v>1</v>
      </c>
      <c r="E11" s="218" t="s">
        <v>1</v>
      </c>
      <c r="F11" s="219">
        <v>56.6</v>
      </c>
      <c r="G11" s="33"/>
      <c r="H11" s="34"/>
    </row>
    <row r="12" spans="1:8" s="2" customFormat="1" ht="16.899999999999999" customHeight="1">
      <c r="A12" s="33"/>
      <c r="B12" s="34"/>
      <c r="C12" s="216" t="s">
        <v>683</v>
      </c>
      <c r="D12" s="217" t="s">
        <v>1</v>
      </c>
      <c r="E12" s="218" t="s">
        <v>1</v>
      </c>
      <c r="F12" s="219">
        <v>14.96</v>
      </c>
      <c r="G12" s="33"/>
      <c r="H12" s="34"/>
    </row>
    <row r="13" spans="1:8" s="2" customFormat="1" ht="16.899999999999999" customHeight="1">
      <c r="A13" s="33"/>
      <c r="B13" s="34"/>
      <c r="C13" s="220" t="s">
        <v>683</v>
      </c>
      <c r="D13" s="220" t="s">
        <v>1645</v>
      </c>
      <c r="E13" s="18" t="s">
        <v>1</v>
      </c>
      <c r="F13" s="221">
        <v>14.96</v>
      </c>
      <c r="G13" s="33"/>
      <c r="H13" s="34"/>
    </row>
    <row r="14" spans="1:8" s="2" customFormat="1" ht="16.899999999999999" customHeight="1">
      <c r="A14" s="33"/>
      <c r="B14" s="34"/>
      <c r="C14" s="216" t="s">
        <v>685</v>
      </c>
      <c r="D14" s="217" t="s">
        <v>1</v>
      </c>
      <c r="E14" s="218" t="s">
        <v>1</v>
      </c>
      <c r="F14" s="219">
        <v>3.4</v>
      </c>
      <c r="G14" s="33"/>
      <c r="H14" s="34"/>
    </row>
    <row r="15" spans="1:8" s="2" customFormat="1" ht="16.899999999999999" customHeight="1">
      <c r="A15" s="33"/>
      <c r="B15" s="34"/>
      <c r="C15" s="220" t="s">
        <v>685</v>
      </c>
      <c r="D15" s="220" t="s">
        <v>1646</v>
      </c>
      <c r="E15" s="18" t="s">
        <v>1</v>
      </c>
      <c r="F15" s="221">
        <v>3.4</v>
      </c>
      <c r="G15" s="33"/>
      <c r="H15" s="34"/>
    </row>
    <row r="16" spans="1:8" s="2" customFormat="1" ht="16.899999999999999" customHeight="1">
      <c r="A16" s="33"/>
      <c r="B16" s="34"/>
      <c r="C16" s="216" t="s">
        <v>1647</v>
      </c>
      <c r="D16" s="217" t="s">
        <v>1</v>
      </c>
      <c r="E16" s="218" t="s">
        <v>1</v>
      </c>
      <c r="F16" s="219">
        <v>25.048999999999999</v>
      </c>
      <c r="G16" s="33"/>
      <c r="H16" s="34"/>
    </row>
    <row r="17" spans="1:8" s="2" customFormat="1" ht="22.5">
      <c r="A17" s="33"/>
      <c r="B17" s="34"/>
      <c r="C17" s="220" t="s">
        <v>1647</v>
      </c>
      <c r="D17" s="220" t="s">
        <v>1648</v>
      </c>
      <c r="E17" s="18" t="s">
        <v>1</v>
      </c>
      <c r="F17" s="221">
        <v>25.048999999999999</v>
      </c>
      <c r="G17" s="33"/>
      <c r="H17" s="34"/>
    </row>
    <row r="18" spans="1:8" s="2" customFormat="1" ht="16.899999999999999" customHeight="1">
      <c r="A18" s="33"/>
      <c r="B18" s="34"/>
      <c r="C18" s="216" t="s">
        <v>620</v>
      </c>
      <c r="D18" s="217" t="s">
        <v>1</v>
      </c>
      <c r="E18" s="218" t="s">
        <v>1</v>
      </c>
      <c r="F18" s="219">
        <v>119.68</v>
      </c>
      <c r="G18" s="33"/>
      <c r="H18" s="34"/>
    </row>
    <row r="19" spans="1:8" s="2" customFormat="1" ht="16.899999999999999" customHeight="1">
      <c r="A19" s="33"/>
      <c r="B19" s="34"/>
      <c r="C19" s="216" t="s">
        <v>610</v>
      </c>
      <c r="D19" s="217" t="s">
        <v>1</v>
      </c>
      <c r="E19" s="218" t="s">
        <v>1</v>
      </c>
      <c r="F19" s="219">
        <v>150.28</v>
      </c>
      <c r="G19" s="33"/>
      <c r="H19" s="34"/>
    </row>
    <row r="20" spans="1:8" s="2" customFormat="1" ht="16.899999999999999" customHeight="1">
      <c r="A20" s="33"/>
      <c r="B20" s="34"/>
      <c r="C20" s="216" t="s">
        <v>608</v>
      </c>
      <c r="D20" s="217" t="s">
        <v>1</v>
      </c>
      <c r="E20" s="218" t="s">
        <v>1</v>
      </c>
      <c r="F20" s="219">
        <v>30.6</v>
      </c>
      <c r="G20" s="33"/>
      <c r="H20" s="34"/>
    </row>
    <row r="21" spans="1:8" s="2" customFormat="1" ht="16.899999999999999" customHeight="1">
      <c r="A21" s="33"/>
      <c r="B21" s="34"/>
      <c r="C21" s="216" t="s">
        <v>1649</v>
      </c>
      <c r="D21" s="217" t="s">
        <v>1</v>
      </c>
      <c r="E21" s="218" t="s">
        <v>1</v>
      </c>
      <c r="F21" s="219">
        <v>206.88</v>
      </c>
      <c r="G21" s="33"/>
      <c r="H21" s="34"/>
    </row>
    <row r="22" spans="1:8" s="2" customFormat="1" ht="16.899999999999999" customHeight="1">
      <c r="A22" s="33"/>
      <c r="B22" s="34"/>
      <c r="C22" s="220" t="s">
        <v>1649</v>
      </c>
      <c r="D22" s="220" t="s">
        <v>1650</v>
      </c>
      <c r="E22" s="18" t="s">
        <v>1</v>
      </c>
      <c r="F22" s="221">
        <v>206.88</v>
      </c>
      <c r="G22" s="33"/>
      <c r="H22" s="34"/>
    </row>
    <row r="23" spans="1:8" s="2" customFormat="1" ht="26.45" customHeight="1">
      <c r="A23" s="33"/>
      <c r="B23" s="34"/>
      <c r="C23" s="215" t="s">
        <v>1651</v>
      </c>
      <c r="D23" s="215" t="s">
        <v>86</v>
      </c>
      <c r="E23" s="33"/>
      <c r="F23" s="33"/>
      <c r="G23" s="33"/>
      <c r="H23" s="34"/>
    </row>
    <row r="24" spans="1:8" s="2" customFormat="1" ht="16.899999999999999" customHeight="1">
      <c r="A24" s="33"/>
      <c r="B24" s="34"/>
      <c r="C24" s="216" t="s">
        <v>627</v>
      </c>
      <c r="D24" s="217" t="s">
        <v>1</v>
      </c>
      <c r="E24" s="218" t="s">
        <v>1</v>
      </c>
      <c r="F24" s="219">
        <v>50.4</v>
      </c>
      <c r="G24" s="33"/>
      <c r="H24" s="34"/>
    </row>
    <row r="25" spans="1:8" s="2" customFormat="1" ht="16.899999999999999" customHeight="1">
      <c r="A25" s="33"/>
      <c r="B25" s="34"/>
      <c r="C25" s="220" t="s">
        <v>627</v>
      </c>
      <c r="D25" s="220" t="s">
        <v>628</v>
      </c>
      <c r="E25" s="18" t="s">
        <v>1</v>
      </c>
      <c r="F25" s="221">
        <v>50.4</v>
      </c>
      <c r="G25" s="33"/>
      <c r="H25" s="34"/>
    </row>
    <row r="26" spans="1:8" s="2" customFormat="1" ht="16.899999999999999" customHeight="1">
      <c r="A26" s="33"/>
      <c r="B26" s="34"/>
      <c r="C26" s="216" t="s">
        <v>1644</v>
      </c>
      <c r="D26" s="217" t="s">
        <v>1</v>
      </c>
      <c r="E26" s="218" t="s">
        <v>1</v>
      </c>
      <c r="F26" s="219">
        <v>56.6</v>
      </c>
      <c r="G26" s="33"/>
      <c r="H26" s="34"/>
    </row>
    <row r="27" spans="1:8" s="2" customFormat="1" ht="16.899999999999999" customHeight="1">
      <c r="A27" s="33"/>
      <c r="B27" s="34"/>
      <c r="C27" s="216" t="s">
        <v>683</v>
      </c>
      <c r="D27" s="217" t="s">
        <v>1</v>
      </c>
      <c r="E27" s="218" t="s">
        <v>1</v>
      </c>
      <c r="F27" s="219">
        <v>3.68</v>
      </c>
      <c r="G27" s="33"/>
      <c r="H27" s="34"/>
    </row>
    <row r="28" spans="1:8" s="2" customFormat="1" ht="16.899999999999999" customHeight="1">
      <c r="A28" s="33"/>
      <c r="B28" s="34"/>
      <c r="C28" s="220" t="s">
        <v>683</v>
      </c>
      <c r="D28" s="220" t="s">
        <v>684</v>
      </c>
      <c r="E28" s="18" t="s">
        <v>1</v>
      </c>
      <c r="F28" s="221">
        <v>3.68</v>
      </c>
      <c r="G28" s="33"/>
      <c r="H28" s="34"/>
    </row>
    <row r="29" spans="1:8" s="2" customFormat="1" ht="16.899999999999999" customHeight="1">
      <c r="A29" s="33"/>
      <c r="B29" s="34"/>
      <c r="C29" s="216" t="s">
        <v>685</v>
      </c>
      <c r="D29" s="217" t="s">
        <v>1</v>
      </c>
      <c r="E29" s="218" t="s">
        <v>1</v>
      </c>
      <c r="F29" s="219">
        <v>0.6</v>
      </c>
      <c r="G29" s="33"/>
      <c r="H29" s="34"/>
    </row>
    <row r="30" spans="1:8" s="2" customFormat="1" ht="16.899999999999999" customHeight="1">
      <c r="A30" s="33"/>
      <c r="B30" s="34"/>
      <c r="C30" s="220" t="s">
        <v>685</v>
      </c>
      <c r="D30" s="220" t="s">
        <v>686</v>
      </c>
      <c r="E30" s="18" t="s">
        <v>1</v>
      </c>
      <c r="F30" s="221">
        <v>0.6</v>
      </c>
      <c r="G30" s="33"/>
      <c r="H30" s="34"/>
    </row>
    <row r="31" spans="1:8" s="2" customFormat="1" ht="16.899999999999999" customHeight="1">
      <c r="A31" s="33"/>
      <c r="B31" s="34"/>
      <c r="C31" s="216" t="s">
        <v>687</v>
      </c>
      <c r="D31" s="217" t="s">
        <v>1</v>
      </c>
      <c r="E31" s="218" t="s">
        <v>1</v>
      </c>
      <c r="F31" s="219">
        <v>5.6</v>
      </c>
      <c r="G31" s="33"/>
      <c r="H31" s="34"/>
    </row>
    <row r="32" spans="1:8" s="2" customFormat="1" ht="16.899999999999999" customHeight="1">
      <c r="A32" s="33"/>
      <c r="B32" s="34"/>
      <c r="C32" s="220" t="s">
        <v>687</v>
      </c>
      <c r="D32" s="220" t="s">
        <v>688</v>
      </c>
      <c r="E32" s="18" t="s">
        <v>1</v>
      </c>
      <c r="F32" s="221">
        <v>5.6</v>
      </c>
      <c r="G32" s="33"/>
      <c r="H32" s="34"/>
    </row>
    <row r="33" spans="1:8" s="2" customFormat="1" ht="16.899999999999999" customHeight="1">
      <c r="A33" s="33"/>
      <c r="B33" s="34"/>
      <c r="C33" s="216" t="s">
        <v>689</v>
      </c>
      <c r="D33" s="217" t="s">
        <v>1</v>
      </c>
      <c r="E33" s="218" t="s">
        <v>1</v>
      </c>
      <c r="F33" s="219">
        <v>0.6</v>
      </c>
      <c r="G33" s="33"/>
      <c r="H33" s="34"/>
    </row>
    <row r="34" spans="1:8" s="2" customFormat="1" ht="16.899999999999999" customHeight="1">
      <c r="A34" s="33"/>
      <c r="B34" s="34"/>
      <c r="C34" s="220" t="s">
        <v>689</v>
      </c>
      <c r="D34" s="220" t="s">
        <v>690</v>
      </c>
      <c r="E34" s="18" t="s">
        <v>1</v>
      </c>
      <c r="F34" s="221">
        <v>0.6</v>
      </c>
      <c r="G34" s="33"/>
      <c r="H34" s="34"/>
    </row>
    <row r="35" spans="1:8" s="2" customFormat="1" ht="16.899999999999999" customHeight="1">
      <c r="A35" s="33"/>
      <c r="B35" s="34"/>
      <c r="C35" s="216" t="s">
        <v>1647</v>
      </c>
      <c r="D35" s="217" t="s">
        <v>1</v>
      </c>
      <c r="E35" s="218" t="s">
        <v>1</v>
      </c>
      <c r="F35" s="219">
        <v>25.048999999999999</v>
      </c>
      <c r="G35" s="33"/>
      <c r="H35" s="34"/>
    </row>
    <row r="36" spans="1:8" s="2" customFormat="1" ht="22.5">
      <c r="A36" s="33"/>
      <c r="B36" s="34"/>
      <c r="C36" s="220" t="s">
        <v>1647</v>
      </c>
      <c r="D36" s="220" t="s">
        <v>1648</v>
      </c>
      <c r="E36" s="18" t="s">
        <v>1</v>
      </c>
      <c r="F36" s="221">
        <v>25.048999999999999</v>
      </c>
      <c r="G36" s="33"/>
      <c r="H36" s="34"/>
    </row>
    <row r="37" spans="1:8" s="2" customFormat="1" ht="16.899999999999999" customHeight="1">
      <c r="A37" s="33"/>
      <c r="B37" s="34"/>
      <c r="C37" s="216" t="s">
        <v>620</v>
      </c>
      <c r="D37" s="217" t="s">
        <v>1</v>
      </c>
      <c r="E37" s="218" t="s">
        <v>1</v>
      </c>
      <c r="F37" s="219">
        <v>16.32</v>
      </c>
      <c r="G37" s="33"/>
      <c r="H37" s="34"/>
    </row>
    <row r="38" spans="1:8" s="2" customFormat="1" ht="16.899999999999999" customHeight="1">
      <c r="A38" s="33"/>
      <c r="B38" s="34"/>
      <c r="C38" s="220" t="s">
        <v>620</v>
      </c>
      <c r="D38" s="220" t="s">
        <v>621</v>
      </c>
      <c r="E38" s="18" t="s">
        <v>1</v>
      </c>
      <c r="F38" s="221">
        <v>16.32</v>
      </c>
      <c r="G38" s="33"/>
      <c r="H38" s="34"/>
    </row>
    <row r="39" spans="1:8" s="2" customFormat="1" ht="16.899999999999999" customHeight="1">
      <c r="A39" s="33"/>
      <c r="B39" s="34"/>
      <c r="C39" s="216" t="s">
        <v>622</v>
      </c>
      <c r="D39" s="217" t="s">
        <v>1</v>
      </c>
      <c r="E39" s="218" t="s">
        <v>1</v>
      </c>
      <c r="F39" s="219">
        <v>7.68</v>
      </c>
      <c r="G39" s="33"/>
      <c r="H39" s="34"/>
    </row>
    <row r="40" spans="1:8" s="2" customFormat="1" ht="16.899999999999999" customHeight="1">
      <c r="A40" s="33"/>
      <c r="B40" s="34"/>
      <c r="C40" s="220" t="s">
        <v>622</v>
      </c>
      <c r="D40" s="220" t="s">
        <v>623</v>
      </c>
      <c r="E40" s="18" t="s">
        <v>1</v>
      </c>
      <c r="F40" s="221">
        <v>7.68</v>
      </c>
      <c r="G40" s="33"/>
      <c r="H40" s="34"/>
    </row>
    <row r="41" spans="1:8" s="2" customFormat="1" ht="16.899999999999999" customHeight="1">
      <c r="A41" s="33"/>
      <c r="B41" s="34"/>
      <c r="C41" s="216" t="s">
        <v>610</v>
      </c>
      <c r="D41" s="217" t="s">
        <v>1</v>
      </c>
      <c r="E41" s="218" t="s">
        <v>1</v>
      </c>
      <c r="F41" s="219">
        <v>150.28</v>
      </c>
      <c r="G41" s="33"/>
      <c r="H41" s="34"/>
    </row>
    <row r="42" spans="1:8" s="2" customFormat="1" ht="16.899999999999999" customHeight="1">
      <c r="A42" s="33"/>
      <c r="B42" s="34"/>
      <c r="C42" s="216" t="s">
        <v>625</v>
      </c>
      <c r="D42" s="217" t="s">
        <v>1</v>
      </c>
      <c r="E42" s="218" t="s">
        <v>1</v>
      </c>
      <c r="F42" s="219">
        <v>6.3</v>
      </c>
      <c r="G42" s="33"/>
      <c r="H42" s="34"/>
    </row>
    <row r="43" spans="1:8" s="2" customFormat="1" ht="16.899999999999999" customHeight="1">
      <c r="A43" s="33"/>
      <c r="B43" s="34"/>
      <c r="C43" s="220" t="s">
        <v>625</v>
      </c>
      <c r="D43" s="220" t="s">
        <v>626</v>
      </c>
      <c r="E43" s="18" t="s">
        <v>1</v>
      </c>
      <c r="F43" s="221">
        <v>6.3</v>
      </c>
      <c r="G43" s="33"/>
      <c r="H43" s="34"/>
    </row>
    <row r="44" spans="1:8" s="2" customFormat="1" ht="16.899999999999999" customHeight="1">
      <c r="A44" s="33"/>
      <c r="B44" s="34"/>
      <c r="C44" s="216" t="s">
        <v>608</v>
      </c>
      <c r="D44" s="217" t="s">
        <v>1</v>
      </c>
      <c r="E44" s="218" t="s">
        <v>1</v>
      </c>
      <c r="F44" s="219">
        <v>5.4</v>
      </c>
      <c r="G44" s="33"/>
      <c r="H44" s="34"/>
    </row>
    <row r="45" spans="1:8" s="2" customFormat="1" ht="16.899999999999999" customHeight="1">
      <c r="A45" s="33"/>
      <c r="B45" s="34"/>
      <c r="C45" s="220" t="s">
        <v>608</v>
      </c>
      <c r="D45" s="220" t="s">
        <v>624</v>
      </c>
      <c r="E45" s="18" t="s">
        <v>1</v>
      </c>
      <c r="F45" s="221">
        <v>5.4</v>
      </c>
      <c r="G45" s="33"/>
      <c r="H45" s="34"/>
    </row>
    <row r="46" spans="1:8" s="2" customFormat="1" ht="26.45" customHeight="1">
      <c r="A46" s="33"/>
      <c r="B46" s="34"/>
      <c r="C46" s="215" t="s">
        <v>1652</v>
      </c>
      <c r="D46" s="215" t="s">
        <v>96</v>
      </c>
      <c r="E46" s="33"/>
      <c r="F46" s="33"/>
      <c r="G46" s="33"/>
      <c r="H46" s="34"/>
    </row>
    <row r="47" spans="1:8" s="2" customFormat="1" ht="16.899999999999999" customHeight="1">
      <c r="A47" s="33"/>
      <c r="B47" s="34"/>
      <c r="C47" s="216" t="s">
        <v>627</v>
      </c>
      <c r="D47" s="217" t="s">
        <v>1</v>
      </c>
      <c r="E47" s="218" t="s">
        <v>1</v>
      </c>
      <c r="F47" s="219">
        <v>72.72</v>
      </c>
      <c r="G47" s="33"/>
      <c r="H47" s="34"/>
    </row>
    <row r="48" spans="1:8" s="2" customFormat="1" ht="16.899999999999999" customHeight="1">
      <c r="A48" s="33"/>
      <c r="B48" s="34"/>
      <c r="C48" s="220" t="s">
        <v>627</v>
      </c>
      <c r="D48" s="220" t="s">
        <v>903</v>
      </c>
      <c r="E48" s="18" t="s">
        <v>1</v>
      </c>
      <c r="F48" s="221">
        <v>72.72</v>
      </c>
      <c r="G48" s="33"/>
      <c r="H48" s="34"/>
    </row>
    <row r="49" spans="1:8" s="2" customFormat="1" ht="16.899999999999999" customHeight="1">
      <c r="A49" s="33"/>
      <c r="B49" s="34"/>
      <c r="C49" s="216" t="s">
        <v>683</v>
      </c>
      <c r="D49" s="217" t="s">
        <v>1</v>
      </c>
      <c r="E49" s="218" t="s">
        <v>1</v>
      </c>
      <c r="F49" s="219">
        <v>6.24</v>
      </c>
      <c r="G49" s="33"/>
      <c r="H49" s="34"/>
    </row>
    <row r="50" spans="1:8" s="2" customFormat="1" ht="16.899999999999999" customHeight="1">
      <c r="A50" s="33"/>
      <c r="B50" s="34"/>
      <c r="C50" s="220" t="s">
        <v>683</v>
      </c>
      <c r="D50" s="220" t="s">
        <v>921</v>
      </c>
      <c r="E50" s="18" t="s">
        <v>1</v>
      </c>
      <c r="F50" s="221">
        <v>6.24</v>
      </c>
      <c r="G50" s="33"/>
      <c r="H50" s="34"/>
    </row>
    <row r="51" spans="1:8" s="2" customFormat="1" ht="16.899999999999999" customHeight="1">
      <c r="A51" s="33"/>
      <c r="B51" s="34"/>
      <c r="C51" s="216" t="s">
        <v>685</v>
      </c>
      <c r="D51" s="217" t="s">
        <v>1</v>
      </c>
      <c r="E51" s="218" t="s">
        <v>1</v>
      </c>
      <c r="F51" s="219">
        <v>0.6</v>
      </c>
      <c r="G51" s="33"/>
      <c r="H51" s="34"/>
    </row>
    <row r="52" spans="1:8" s="2" customFormat="1" ht="16.899999999999999" customHeight="1">
      <c r="A52" s="33"/>
      <c r="B52" s="34"/>
      <c r="C52" s="220" t="s">
        <v>685</v>
      </c>
      <c r="D52" s="220" t="s">
        <v>686</v>
      </c>
      <c r="E52" s="18" t="s">
        <v>1</v>
      </c>
      <c r="F52" s="221">
        <v>0.6</v>
      </c>
      <c r="G52" s="33"/>
      <c r="H52" s="34"/>
    </row>
    <row r="53" spans="1:8" s="2" customFormat="1" ht="16.899999999999999" customHeight="1">
      <c r="A53" s="33"/>
      <c r="B53" s="34"/>
      <c r="C53" s="216" t="s">
        <v>687</v>
      </c>
      <c r="D53" s="217" t="s">
        <v>1</v>
      </c>
      <c r="E53" s="218" t="s">
        <v>1</v>
      </c>
      <c r="F53" s="219">
        <v>8.08</v>
      </c>
      <c r="G53" s="33"/>
      <c r="H53" s="34"/>
    </row>
    <row r="54" spans="1:8" s="2" customFormat="1" ht="16.899999999999999" customHeight="1">
      <c r="A54" s="33"/>
      <c r="B54" s="34"/>
      <c r="C54" s="220" t="s">
        <v>687</v>
      </c>
      <c r="D54" s="220" t="s">
        <v>922</v>
      </c>
      <c r="E54" s="18" t="s">
        <v>1</v>
      </c>
      <c r="F54" s="221">
        <v>8.08</v>
      </c>
      <c r="G54" s="33"/>
      <c r="H54" s="34"/>
    </row>
    <row r="55" spans="1:8" s="2" customFormat="1" ht="16.899999999999999" customHeight="1">
      <c r="A55" s="33"/>
      <c r="B55" s="34"/>
      <c r="C55" s="216" t="s">
        <v>689</v>
      </c>
      <c r="D55" s="217" t="s">
        <v>1</v>
      </c>
      <c r="E55" s="218" t="s">
        <v>1</v>
      </c>
      <c r="F55" s="219">
        <v>0.8</v>
      </c>
      <c r="G55" s="33"/>
      <c r="H55" s="34"/>
    </row>
    <row r="56" spans="1:8" s="2" customFormat="1" ht="16.899999999999999" customHeight="1">
      <c r="A56" s="33"/>
      <c r="B56" s="34"/>
      <c r="C56" s="220" t="s">
        <v>689</v>
      </c>
      <c r="D56" s="220" t="s">
        <v>923</v>
      </c>
      <c r="E56" s="18" t="s">
        <v>1</v>
      </c>
      <c r="F56" s="221">
        <v>0.8</v>
      </c>
      <c r="G56" s="33"/>
      <c r="H56" s="34"/>
    </row>
    <row r="57" spans="1:8" s="2" customFormat="1" ht="16.899999999999999" customHeight="1">
      <c r="A57" s="33"/>
      <c r="B57" s="34"/>
      <c r="C57" s="216" t="s">
        <v>620</v>
      </c>
      <c r="D57" s="217" t="s">
        <v>1</v>
      </c>
      <c r="E57" s="218" t="s">
        <v>1</v>
      </c>
      <c r="F57" s="219">
        <v>37.44</v>
      </c>
      <c r="G57" s="33"/>
      <c r="H57" s="34"/>
    </row>
    <row r="58" spans="1:8" s="2" customFormat="1" ht="16.899999999999999" customHeight="1">
      <c r="A58" s="33"/>
      <c r="B58" s="34"/>
      <c r="C58" s="220" t="s">
        <v>620</v>
      </c>
      <c r="D58" s="220" t="s">
        <v>901</v>
      </c>
      <c r="E58" s="18" t="s">
        <v>1</v>
      </c>
      <c r="F58" s="221">
        <v>37.44</v>
      </c>
      <c r="G58" s="33"/>
      <c r="H58" s="34"/>
    </row>
    <row r="59" spans="1:8" s="2" customFormat="1" ht="16.899999999999999" customHeight="1">
      <c r="A59" s="33"/>
      <c r="B59" s="34"/>
      <c r="C59" s="216" t="s">
        <v>622</v>
      </c>
      <c r="D59" s="217" t="s">
        <v>1</v>
      </c>
      <c r="E59" s="218" t="s">
        <v>1</v>
      </c>
      <c r="F59" s="219">
        <v>7.68</v>
      </c>
      <c r="G59" s="33"/>
      <c r="H59" s="34"/>
    </row>
    <row r="60" spans="1:8" s="2" customFormat="1" ht="16.899999999999999" customHeight="1">
      <c r="A60" s="33"/>
      <c r="B60" s="34"/>
      <c r="C60" s="216" t="s">
        <v>625</v>
      </c>
      <c r="D60" s="217" t="s">
        <v>1</v>
      </c>
      <c r="E60" s="218" t="s">
        <v>1</v>
      </c>
      <c r="F60" s="219">
        <v>8.4</v>
      </c>
      <c r="G60" s="33"/>
      <c r="H60" s="34"/>
    </row>
    <row r="61" spans="1:8" s="2" customFormat="1" ht="16.899999999999999" customHeight="1">
      <c r="A61" s="33"/>
      <c r="B61" s="34"/>
      <c r="C61" s="220" t="s">
        <v>625</v>
      </c>
      <c r="D61" s="220" t="s">
        <v>902</v>
      </c>
      <c r="E61" s="18" t="s">
        <v>1</v>
      </c>
      <c r="F61" s="221">
        <v>8.4</v>
      </c>
      <c r="G61" s="33"/>
      <c r="H61" s="34"/>
    </row>
    <row r="62" spans="1:8" s="2" customFormat="1" ht="16.899999999999999" customHeight="1">
      <c r="A62" s="33"/>
      <c r="B62" s="34"/>
      <c r="C62" s="216" t="s">
        <v>608</v>
      </c>
      <c r="D62" s="217" t="s">
        <v>1</v>
      </c>
      <c r="E62" s="218" t="s">
        <v>1</v>
      </c>
      <c r="F62" s="219">
        <v>5.4</v>
      </c>
      <c r="G62" s="33"/>
      <c r="H62" s="34"/>
    </row>
    <row r="63" spans="1:8" s="2" customFormat="1" ht="16.899999999999999" customHeight="1">
      <c r="A63" s="33"/>
      <c r="B63" s="34"/>
      <c r="C63" s="220" t="s">
        <v>608</v>
      </c>
      <c r="D63" s="220" t="s">
        <v>624</v>
      </c>
      <c r="E63" s="18" t="s">
        <v>1</v>
      </c>
      <c r="F63" s="221">
        <v>5.4</v>
      </c>
      <c r="G63" s="33"/>
      <c r="H63" s="34"/>
    </row>
    <row r="64" spans="1:8" s="2" customFormat="1" ht="26.45" customHeight="1">
      <c r="A64" s="33"/>
      <c r="B64" s="34"/>
      <c r="C64" s="215" t="s">
        <v>1653</v>
      </c>
      <c r="D64" s="215" t="s">
        <v>86</v>
      </c>
      <c r="E64" s="33"/>
      <c r="F64" s="33"/>
      <c r="G64" s="33"/>
      <c r="H64" s="34"/>
    </row>
    <row r="65" spans="1:8" s="2" customFormat="1" ht="16.899999999999999" customHeight="1">
      <c r="A65" s="33"/>
      <c r="B65" s="34"/>
      <c r="C65" s="216" t="s">
        <v>627</v>
      </c>
      <c r="D65" s="217" t="s">
        <v>1</v>
      </c>
      <c r="E65" s="218" t="s">
        <v>1</v>
      </c>
      <c r="F65" s="219">
        <v>316.8</v>
      </c>
      <c r="G65" s="33"/>
      <c r="H65" s="34"/>
    </row>
    <row r="66" spans="1:8" s="2" customFormat="1" ht="16.899999999999999" customHeight="1">
      <c r="A66" s="33"/>
      <c r="B66" s="34"/>
      <c r="C66" s="220" t="s">
        <v>627</v>
      </c>
      <c r="D66" s="220" t="s">
        <v>1426</v>
      </c>
      <c r="E66" s="18" t="s">
        <v>1</v>
      </c>
      <c r="F66" s="221">
        <v>316.8</v>
      </c>
      <c r="G66" s="33"/>
      <c r="H66" s="34"/>
    </row>
    <row r="67" spans="1:8" s="2" customFormat="1" ht="16.899999999999999" customHeight="1">
      <c r="A67" s="33"/>
      <c r="B67" s="34"/>
      <c r="C67" s="216" t="s">
        <v>683</v>
      </c>
      <c r="D67" s="217" t="s">
        <v>1</v>
      </c>
      <c r="E67" s="218" t="s">
        <v>1</v>
      </c>
      <c r="F67" s="219">
        <v>6.72</v>
      </c>
      <c r="G67" s="33"/>
      <c r="H67" s="34"/>
    </row>
    <row r="68" spans="1:8" s="2" customFormat="1" ht="16.899999999999999" customHeight="1">
      <c r="A68" s="33"/>
      <c r="B68" s="34"/>
      <c r="C68" s="220" t="s">
        <v>683</v>
      </c>
      <c r="D68" s="220" t="s">
        <v>1447</v>
      </c>
      <c r="E68" s="18" t="s">
        <v>1</v>
      </c>
      <c r="F68" s="221">
        <v>6.72</v>
      </c>
      <c r="G68" s="33"/>
      <c r="H68" s="34"/>
    </row>
    <row r="69" spans="1:8" s="2" customFormat="1" ht="16.899999999999999" customHeight="1">
      <c r="A69" s="33"/>
      <c r="B69" s="34"/>
      <c r="C69" s="216" t="s">
        <v>685</v>
      </c>
      <c r="D69" s="217" t="s">
        <v>1</v>
      </c>
      <c r="E69" s="218" t="s">
        <v>1</v>
      </c>
      <c r="F69" s="219">
        <v>1.2</v>
      </c>
      <c r="G69" s="33"/>
      <c r="H69" s="34"/>
    </row>
    <row r="70" spans="1:8" s="2" customFormat="1" ht="16.899999999999999" customHeight="1">
      <c r="A70" s="33"/>
      <c r="B70" s="34"/>
      <c r="C70" s="220" t="s">
        <v>685</v>
      </c>
      <c r="D70" s="220" t="s">
        <v>1448</v>
      </c>
      <c r="E70" s="18" t="s">
        <v>1</v>
      </c>
      <c r="F70" s="221">
        <v>1.2</v>
      </c>
      <c r="G70" s="33"/>
      <c r="H70" s="34"/>
    </row>
    <row r="71" spans="1:8" s="2" customFormat="1" ht="16.899999999999999" customHeight="1">
      <c r="A71" s="33"/>
      <c r="B71" s="34"/>
      <c r="C71" s="216" t="s">
        <v>687</v>
      </c>
      <c r="D71" s="217" t="s">
        <v>1</v>
      </c>
      <c r="E71" s="218" t="s">
        <v>1</v>
      </c>
      <c r="F71" s="219">
        <v>35.200000000000003</v>
      </c>
      <c r="G71" s="33"/>
      <c r="H71" s="34"/>
    </row>
    <row r="72" spans="1:8" s="2" customFormat="1" ht="16.899999999999999" customHeight="1">
      <c r="A72" s="33"/>
      <c r="B72" s="34"/>
      <c r="C72" s="220" t="s">
        <v>687</v>
      </c>
      <c r="D72" s="220" t="s">
        <v>1449</v>
      </c>
      <c r="E72" s="18" t="s">
        <v>1</v>
      </c>
      <c r="F72" s="221">
        <v>35.200000000000003</v>
      </c>
      <c r="G72" s="33"/>
      <c r="H72" s="34"/>
    </row>
    <row r="73" spans="1:8" s="2" customFormat="1" ht="16.899999999999999" customHeight="1">
      <c r="A73" s="33"/>
      <c r="B73" s="34"/>
      <c r="C73" s="216" t="s">
        <v>689</v>
      </c>
      <c r="D73" s="217" t="s">
        <v>1</v>
      </c>
      <c r="E73" s="218" t="s">
        <v>1</v>
      </c>
      <c r="F73" s="219">
        <v>2.6</v>
      </c>
      <c r="G73" s="33"/>
      <c r="H73" s="34"/>
    </row>
    <row r="74" spans="1:8" s="2" customFormat="1" ht="16.899999999999999" customHeight="1">
      <c r="A74" s="33"/>
      <c r="B74" s="34"/>
      <c r="C74" s="220" t="s">
        <v>689</v>
      </c>
      <c r="D74" s="220" t="s">
        <v>1450</v>
      </c>
      <c r="E74" s="18" t="s">
        <v>1</v>
      </c>
      <c r="F74" s="221">
        <v>2.6</v>
      </c>
      <c r="G74" s="33"/>
      <c r="H74" s="34"/>
    </row>
    <row r="75" spans="1:8" s="2" customFormat="1" ht="16.899999999999999" customHeight="1">
      <c r="A75" s="33"/>
      <c r="B75" s="34"/>
      <c r="C75" s="216" t="s">
        <v>620</v>
      </c>
      <c r="D75" s="217" t="s">
        <v>1</v>
      </c>
      <c r="E75" s="218" t="s">
        <v>1</v>
      </c>
      <c r="F75" s="219">
        <v>30.72</v>
      </c>
      <c r="G75" s="33"/>
      <c r="H75" s="34"/>
    </row>
    <row r="76" spans="1:8" s="2" customFormat="1" ht="16.899999999999999" customHeight="1">
      <c r="A76" s="33"/>
      <c r="B76" s="34"/>
      <c r="C76" s="220" t="s">
        <v>620</v>
      </c>
      <c r="D76" s="220" t="s">
        <v>1422</v>
      </c>
      <c r="E76" s="18" t="s">
        <v>1</v>
      </c>
      <c r="F76" s="221">
        <v>30.72</v>
      </c>
      <c r="G76" s="33"/>
      <c r="H76" s="34"/>
    </row>
    <row r="77" spans="1:8" s="2" customFormat="1" ht="16.899999999999999" customHeight="1">
      <c r="A77" s="33"/>
      <c r="B77" s="34"/>
      <c r="C77" s="216" t="s">
        <v>622</v>
      </c>
      <c r="D77" s="217" t="s">
        <v>1</v>
      </c>
      <c r="E77" s="218" t="s">
        <v>1</v>
      </c>
      <c r="F77" s="219">
        <v>12.8</v>
      </c>
      <c r="G77" s="33"/>
      <c r="H77" s="34"/>
    </row>
    <row r="78" spans="1:8" s="2" customFormat="1" ht="16.899999999999999" customHeight="1">
      <c r="A78" s="33"/>
      <c r="B78" s="34"/>
      <c r="C78" s="220" t="s">
        <v>622</v>
      </c>
      <c r="D78" s="220" t="s">
        <v>1423</v>
      </c>
      <c r="E78" s="18" t="s">
        <v>1</v>
      </c>
      <c r="F78" s="221">
        <v>12.8</v>
      </c>
      <c r="G78" s="33"/>
      <c r="H78" s="34"/>
    </row>
    <row r="79" spans="1:8" s="2" customFormat="1" ht="16.899999999999999" customHeight="1">
      <c r="A79" s="33"/>
      <c r="B79" s="34"/>
      <c r="C79" s="216" t="s">
        <v>625</v>
      </c>
      <c r="D79" s="217" t="s">
        <v>1</v>
      </c>
      <c r="E79" s="218" t="s">
        <v>1</v>
      </c>
      <c r="F79" s="219">
        <v>27.3</v>
      </c>
      <c r="G79" s="33"/>
      <c r="H79" s="34"/>
    </row>
    <row r="80" spans="1:8" s="2" customFormat="1" ht="16.899999999999999" customHeight="1">
      <c r="A80" s="33"/>
      <c r="B80" s="34"/>
      <c r="C80" s="220" t="s">
        <v>625</v>
      </c>
      <c r="D80" s="220" t="s">
        <v>1425</v>
      </c>
      <c r="E80" s="18" t="s">
        <v>1</v>
      </c>
      <c r="F80" s="221">
        <v>27.3</v>
      </c>
      <c r="G80" s="33"/>
      <c r="H80" s="34"/>
    </row>
    <row r="81" spans="1:8" s="2" customFormat="1" ht="16.899999999999999" customHeight="1">
      <c r="A81" s="33"/>
      <c r="B81" s="34"/>
      <c r="C81" s="216" t="s">
        <v>608</v>
      </c>
      <c r="D81" s="217" t="s">
        <v>1</v>
      </c>
      <c r="E81" s="218" t="s">
        <v>1</v>
      </c>
      <c r="F81" s="219">
        <v>10.8</v>
      </c>
      <c r="G81" s="33"/>
      <c r="H81" s="34"/>
    </row>
    <row r="82" spans="1:8" s="2" customFormat="1" ht="16.899999999999999" customHeight="1">
      <c r="A82" s="33"/>
      <c r="B82" s="34"/>
      <c r="C82" s="220" t="s">
        <v>608</v>
      </c>
      <c r="D82" s="220" t="s">
        <v>1424</v>
      </c>
      <c r="E82" s="18" t="s">
        <v>1</v>
      </c>
      <c r="F82" s="221">
        <v>10.8</v>
      </c>
      <c r="G82" s="33"/>
      <c r="H82" s="34"/>
    </row>
    <row r="83" spans="1:8" s="2" customFormat="1" ht="7.35" customHeight="1">
      <c r="A83" s="33"/>
      <c r="B83" s="48"/>
      <c r="C83" s="49"/>
      <c r="D83" s="49"/>
      <c r="E83" s="49"/>
      <c r="F83" s="49"/>
      <c r="G83" s="49"/>
      <c r="H83" s="34"/>
    </row>
    <row r="84" spans="1:8" s="2" customFormat="1" ht="11.25">
      <c r="A84" s="33"/>
      <c r="B84" s="33"/>
      <c r="C84" s="33"/>
      <c r="D84" s="33"/>
      <c r="E84" s="33"/>
      <c r="F84" s="33"/>
      <c r="G84" s="33"/>
      <c r="H84" s="33"/>
    </row>
  </sheetData>
  <mergeCells count="2">
    <mergeCell ref="D5:F5"/>
    <mergeCell ref="D6:F6"/>
  </mergeCells>
  <pageMargins left="0.7" right="0.7" top="0.78740157499999996" bottom="0.78740157499999996" header="0.3" footer="0.3"/>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BM425"/>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48" t="s">
        <v>5</v>
      </c>
      <c r="M2" s="233"/>
      <c r="N2" s="233"/>
      <c r="O2" s="233"/>
      <c r="P2" s="233"/>
      <c r="Q2" s="233"/>
      <c r="R2" s="233"/>
      <c r="S2" s="233"/>
      <c r="T2" s="233"/>
      <c r="U2" s="233"/>
      <c r="V2" s="233"/>
      <c r="AT2" s="18" t="s">
        <v>82</v>
      </c>
    </row>
    <row r="3" spans="1:46" s="1" customFormat="1" ht="6.95" customHeight="1">
      <c r="B3" s="19"/>
      <c r="C3" s="20"/>
      <c r="D3" s="20"/>
      <c r="E3" s="20"/>
      <c r="F3" s="20"/>
      <c r="G3" s="20"/>
      <c r="H3" s="20"/>
      <c r="I3" s="20"/>
      <c r="J3" s="20"/>
      <c r="K3" s="20"/>
      <c r="L3" s="21"/>
      <c r="AT3" s="18" t="s">
        <v>83</v>
      </c>
    </row>
    <row r="4" spans="1:46" s="1" customFormat="1" ht="24.95" customHeight="1">
      <c r="B4" s="21"/>
      <c r="D4" s="22" t="s">
        <v>109</v>
      </c>
      <c r="L4" s="21"/>
      <c r="M4" s="94" t="s">
        <v>10</v>
      </c>
      <c r="AT4" s="18" t="s">
        <v>3</v>
      </c>
    </row>
    <row r="5" spans="1:46" s="1" customFormat="1" ht="6.95" customHeight="1">
      <c r="B5" s="21"/>
      <c r="L5" s="21"/>
    </row>
    <row r="6" spans="1:46" s="1" customFormat="1" ht="12" customHeight="1">
      <c r="B6" s="21"/>
      <c r="D6" s="28" t="s">
        <v>16</v>
      </c>
      <c r="L6" s="21"/>
    </row>
    <row r="7" spans="1:46" s="1" customFormat="1" ht="16.5" customHeight="1">
      <c r="B7" s="21"/>
      <c r="E7" s="261" t="str">
        <f>'Rekapitulace stavby'!K6</f>
        <v>PD - Regenerace sídliště Nádražní II etapa</v>
      </c>
      <c r="F7" s="262"/>
      <c r="G7" s="262"/>
      <c r="H7" s="262"/>
      <c r="L7" s="21"/>
    </row>
    <row r="8" spans="1:46" s="2" customFormat="1" ht="12" customHeight="1">
      <c r="A8" s="33"/>
      <c r="B8" s="34"/>
      <c r="C8" s="33"/>
      <c r="D8" s="28" t="s">
        <v>110</v>
      </c>
      <c r="E8" s="33"/>
      <c r="F8" s="33"/>
      <c r="G8" s="33"/>
      <c r="H8" s="33"/>
      <c r="I8" s="33"/>
      <c r="J8" s="33"/>
      <c r="K8" s="33"/>
      <c r="L8" s="43"/>
      <c r="S8" s="33"/>
      <c r="T8" s="33"/>
      <c r="U8" s="33"/>
      <c r="V8" s="33"/>
      <c r="W8" s="33"/>
      <c r="X8" s="33"/>
      <c r="Y8" s="33"/>
      <c r="Z8" s="33"/>
      <c r="AA8" s="33"/>
      <c r="AB8" s="33"/>
      <c r="AC8" s="33"/>
      <c r="AD8" s="33"/>
      <c r="AE8" s="33"/>
    </row>
    <row r="9" spans="1:46" s="2" customFormat="1" ht="16.5" customHeight="1">
      <c r="A9" s="33"/>
      <c r="B9" s="34"/>
      <c r="C9" s="33"/>
      <c r="D9" s="33"/>
      <c r="E9" s="226" t="s">
        <v>111</v>
      </c>
      <c r="F9" s="263"/>
      <c r="G9" s="263"/>
      <c r="H9" s="263"/>
      <c r="I9" s="33"/>
      <c r="J9" s="33"/>
      <c r="K9" s="33"/>
      <c r="L9" s="43"/>
      <c r="S9" s="33"/>
      <c r="T9" s="33"/>
      <c r="U9" s="33"/>
      <c r="V9" s="33"/>
      <c r="W9" s="33"/>
      <c r="X9" s="33"/>
      <c r="Y9" s="33"/>
      <c r="Z9" s="33"/>
      <c r="AA9" s="33"/>
      <c r="AB9" s="33"/>
      <c r="AC9" s="33"/>
      <c r="AD9" s="33"/>
      <c r="AE9" s="33"/>
    </row>
    <row r="10" spans="1:46" s="2" customFormat="1" ht="11.25">
      <c r="A10" s="33"/>
      <c r="B10" s="34"/>
      <c r="C10" s="33"/>
      <c r="D10" s="33"/>
      <c r="E10" s="33"/>
      <c r="F10" s="33"/>
      <c r="G10" s="33"/>
      <c r="H10" s="33"/>
      <c r="I10" s="33"/>
      <c r="J10" s="33"/>
      <c r="K10" s="33"/>
      <c r="L10" s="43"/>
      <c r="S10" s="33"/>
      <c r="T10" s="33"/>
      <c r="U10" s="33"/>
      <c r="V10" s="33"/>
      <c r="W10" s="33"/>
      <c r="X10" s="33"/>
      <c r="Y10" s="33"/>
      <c r="Z10" s="33"/>
      <c r="AA10" s="33"/>
      <c r="AB10" s="33"/>
      <c r="AC10" s="33"/>
      <c r="AD10" s="33"/>
      <c r="AE10" s="33"/>
    </row>
    <row r="11" spans="1:46" s="2" customFormat="1" ht="12" customHeight="1">
      <c r="A11" s="33"/>
      <c r="B11" s="34"/>
      <c r="C11" s="33"/>
      <c r="D11" s="28" t="s">
        <v>18</v>
      </c>
      <c r="E11" s="33"/>
      <c r="F11" s="26" t="s">
        <v>1</v>
      </c>
      <c r="G11" s="33"/>
      <c r="H11" s="33"/>
      <c r="I11" s="28" t="s">
        <v>19</v>
      </c>
      <c r="J11" s="26" t="s">
        <v>1</v>
      </c>
      <c r="K11" s="33"/>
      <c r="L11" s="43"/>
      <c r="S11" s="33"/>
      <c r="T11" s="33"/>
      <c r="U11" s="33"/>
      <c r="V11" s="33"/>
      <c r="W11" s="33"/>
      <c r="X11" s="33"/>
      <c r="Y11" s="33"/>
      <c r="Z11" s="33"/>
      <c r="AA11" s="33"/>
      <c r="AB11" s="33"/>
      <c r="AC11" s="33"/>
      <c r="AD11" s="33"/>
      <c r="AE11" s="33"/>
    </row>
    <row r="12" spans="1:46" s="2" customFormat="1" ht="12" customHeight="1">
      <c r="A12" s="33"/>
      <c r="B12" s="34"/>
      <c r="C12" s="33"/>
      <c r="D12" s="28" t="s">
        <v>20</v>
      </c>
      <c r="E12" s="33"/>
      <c r="F12" s="26" t="s">
        <v>21</v>
      </c>
      <c r="G12" s="33"/>
      <c r="H12" s="33"/>
      <c r="I12" s="28" t="s">
        <v>22</v>
      </c>
      <c r="J12" s="56" t="str">
        <f>'Rekapitulace stavby'!AN8</f>
        <v>11. 8. 2022</v>
      </c>
      <c r="K12" s="33"/>
      <c r="L12" s="43"/>
      <c r="S12" s="33"/>
      <c r="T12" s="33"/>
      <c r="U12" s="33"/>
      <c r="V12" s="33"/>
      <c r="W12" s="33"/>
      <c r="X12" s="33"/>
      <c r="Y12" s="33"/>
      <c r="Z12" s="33"/>
      <c r="AA12" s="33"/>
      <c r="AB12" s="33"/>
      <c r="AC12" s="33"/>
      <c r="AD12" s="33"/>
      <c r="AE12" s="33"/>
    </row>
    <row r="13" spans="1:46" s="2" customFormat="1" ht="10.9" customHeight="1">
      <c r="A13" s="33"/>
      <c r="B13" s="34"/>
      <c r="C13" s="33"/>
      <c r="D13" s="33"/>
      <c r="E13" s="33"/>
      <c r="F13" s="33"/>
      <c r="G13" s="33"/>
      <c r="H13" s="33"/>
      <c r="I13" s="33"/>
      <c r="J13" s="33"/>
      <c r="K13" s="33"/>
      <c r="L13" s="43"/>
      <c r="S13" s="33"/>
      <c r="T13" s="33"/>
      <c r="U13" s="33"/>
      <c r="V13" s="33"/>
      <c r="W13" s="33"/>
      <c r="X13" s="33"/>
      <c r="Y13" s="33"/>
      <c r="Z13" s="33"/>
      <c r="AA13" s="33"/>
      <c r="AB13" s="33"/>
      <c r="AC13" s="33"/>
      <c r="AD13" s="33"/>
      <c r="AE13" s="33"/>
    </row>
    <row r="14" spans="1:46" s="2" customFormat="1" ht="12" customHeight="1">
      <c r="A14" s="33"/>
      <c r="B14" s="34"/>
      <c r="C14" s="33"/>
      <c r="D14" s="28" t="s">
        <v>24</v>
      </c>
      <c r="E14" s="33"/>
      <c r="F14" s="33"/>
      <c r="G14" s="33"/>
      <c r="H14" s="33"/>
      <c r="I14" s="28" t="s">
        <v>25</v>
      </c>
      <c r="J14" s="26" t="str">
        <f>IF('Rekapitulace stavby'!AN10="","",'Rekapitulace stavby'!AN10)</f>
        <v/>
      </c>
      <c r="K14" s="33"/>
      <c r="L14" s="43"/>
      <c r="S14" s="33"/>
      <c r="T14" s="33"/>
      <c r="U14" s="33"/>
      <c r="V14" s="33"/>
      <c r="W14" s="33"/>
      <c r="X14" s="33"/>
      <c r="Y14" s="33"/>
      <c r="Z14" s="33"/>
      <c r="AA14" s="33"/>
      <c r="AB14" s="33"/>
      <c r="AC14" s="33"/>
      <c r="AD14" s="33"/>
      <c r="AE14" s="33"/>
    </row>
    <row r="15" spans="1:46" s="2" customFormat="1" ht="18" customHeight="1">
      <c r="A15" s="33"/>
      <c r="B15" s="34"/>
      <c r="C15" s="33"/>
      <c r="D15" s="33"/>
      <c r="E15" s="26" t="str">
        <f>IF('Rekapitulace stavby'!E11="","",'Rekapitulace stavby'!E11)</f>
        <v xml:space="preserve"> </v>
      </c>
      <c r="F15" s="33"/>
      <c r="G15" s="33"/>
      <c r="H15" s="33"/>
      <c r="I15" s="28" t="s">
        <v>26</v>
      </c>
      <c r="J15" s="26" t="str">
        <f>IF('Rekapitulace stavby'!AN11="","",'Rekapitulace stavby'!AN11)</f>
        <v/>
      </c>
      <c r="K15" s="33"/>
      <c r="L15" s="43"/>
      <c r="S15" s="33"/>
      <c r="T15" s="33"/>
      <c r="U15" s="33"/>
      <c r="V15" s="33"/>
      <c r="W15" s="33"/>
      <c r="X15" s="33"/>
      <c r="Y15" s="33"/>
      <c r="Z15" s="33"/>
      <c r="AA15" s="33"/>
      <c r="AB15" s="33"/>
      <c r="AC15" s="33"/>
      <c r="AD15" s="33"/>
      <c r="AE15" s="33"/>
    </row>
    <row r="16" spans="1:46" s="2" customFormat="1" ht="6.95" customHeight="1">
      <c r="A16" s="33"/>
      <c r="B16" s="34"/>
      <c r="C16" s="33"/>
      <c r="D16" s="33"/>
      <c r="E16" s="33"/>
      <c r="F16" s="33"/>
      <c r="G16" s="33"/>
      <c r="H16" s="33"/>
      <c r="I16" s="33"/>
      <c r="J16" s="33"/>
      <c r="K16" s="33"/>
      <c r="L16" s="43"/>
      <c r="S16" s="33"/>
      <c r="T16" s="33"/>
      <c r="U16" s="33"/>
      <c r="V16" s="33"/>
      <c r="W16" s="33"/>
      <c r="X16" s="33"/>
      <c r="Y16" s="33"/>
      <c r="Z16" s="33"/>
      <c r="AA16" s="33"/>
      <c r="AB16" s="33"/>
      <c r="AC16" s="33"/>
      <c r="AD16" s="33"/>
      <c r="AE16" s="33"/>
    </row>
    <row r="17" spans="1:31" s="2" customFormat="1" ht="12" customHeight="1">
      <c r="A17" s="33"/>
      <c r="B17" s="34"/>
      <c r="C17" s="33"/>
      <c r="D17" s="28" t="s">
        <v>27</v>
      </c>
      <c r="E17" s="33"/>
      <c r="F17" s="33"/>
      <c r="G17" s="33"/>
      <c r="H17" s="33"/>
      <c r="I17" s="28" t="s">
        <v>25</v>
      </c>
      <c r="J17" s="29" t="str">
        <f>'Rekapitulace stavby'!AN13</f>
        <v>Vyplň údaj</v>
      </c>
      <c r="K17" s="33"/>
      <c r="L17" s="43"/>
      <c r="S17" s="33"/>
      <c r="T17" s="33"/>
      <c r="U17" s="33"/>
      <c r="V17" s="33"/>
      <c r="W17" s="33"/>
      <c r="X17" s="33"/>
      <c r="Y17" s="33"/>
      <c r="Z17" s="33"/>
      <c r="AA17" s="33"/>
      <c r="AB17" s="33"/>
      <c r="AC17" s="33"/>
      <c r="AD17" s="33"/>
      <c r="AE17" s="33"/>
    </row>
    <row r="18" spans="1:31" s="2" customFormat="1" ht="18" customHeight="1">
      <c r="A18" s="33"/>
      <c r="B18" s="34"/>
      <c r="C18" s="33"/>
      <c r="D18" s="33"/>
      <c r="E18" s="264" t="str">
        <f>'Rekapitulace stavby'!E14</f>
        <v>Vyplň údaj</v>
      </c>
      <c r="F18" s="232"/>
      <c r="G18" s="232"/>
      <c r="H18" s="232"/>
      <c r="I18" s="28" t="s">
        <v>26</v>
      </c>
      <c r="J18" s="29" t="str">
        <f>'Rekapitulace stavby'!AN14</f>
        <v>Vyplň údaj</v>
      </c>
      <c r="K18" s="33"/>
      <c r="L18" s="43"/>
      <c r="S18" s="33"/>
      <c r="T18" s="33"/>
      <c r="U18" s="33"/>
      <c r="V18" s="33"/>
      <c r="W18" s="33"/>
      <c r="X18" s="33"/>
      <c r="Y18" s="33"/>
      <c r="Z18" s="33"/>
      <c r="AA18" s="33"/>
      <c r="AB18" s="33"/>
      <c r="AC18" s="33"/>
      <c r="AD18" s="33"/>
      <c r="AE18" s="33"/>
    </row>
    <row r="19" spans="1:31" s="2" customFormat="1" ht="6.95" customHeight="1">
      <c r="A19" s="33"/>
      <c r="B19" s="34"/>
      <c r="C19" s="33"/>
      <c r="D19" s="33"/>
      <c r="E19" s="33"/>
      <c r="F19" s="33"/>
      <c r="G19" s="33"/>
      <c r="H19" s="33"/>
      <c r="I19" s="33"/>
      <c r="J19" s="33"/>
      <c r="K19" s="33"/>
      <c r="L19" s="43"/>
      <c r="S19" s="33"/>
      <c r="T19" s="33"/>
      <c r="U19" s="33"/>
      <c r="V19" s="33"/>
      <c r="W19" s="33"/>
      <c r="X19" s="33"/>
      <c r="Y19" s="33"/>
      <c r="Z19" s="33"/>
      <c r="AA19" s="33"/>
      <c r="AB19" s="33"/>
      <c r="AC19" s="33"/>
      <c r="AD19" s="33"/>
      <c r="AE19" s="33"/>
    </row>
    <row r="20" spans="1:31" s="2" customFormat="1" ht="12" customHeight="1">
      <c r="A20" s="33"/>
      <c r="B20" s="34"/>
      <c r="C20" s="33"/>
      <c r="D20" s="28" t="s">
        <v>29</v>
      </c>
      <c r="E20" s="33"/>
      <c r="F20" s="33"/>
      <c r="G20" s="33"/>
      <c r="H20" s="33"/>
      <c r="I20" s="28" t="s">
        <v>25</v>
      </c>
      <c r="J20" s="26" t="str">
        <f>IF('Rekapitulace stavby'!AN16="","",'Rekapitulace stavby'!AN16)</f>
        <v/>
      </c>
      <c r="K20" s="33"/>
      <c r="L20" s="43"/>
      <c r="S20" s="33"/>
      <c r="T20" s="33"/>
      <c r="U20" s="33"/>
      <c r="V20" s="33"/>
      <c r="W20" s="33"/>
      <c r="X20" s="33"/>
      <c r="Y20" s="33"/>
      <c r="Z20" s="33"/>
      <c r="AA20" s="33"/>
      <c r="AB20" s="33"/>
      <c r="AC20" s="33"/>
      <c r="AD20" s="33"/>
      <c r="AE20" s="33"/>
    </row>
    <row r="21" spans="1:31" s="2" customFormat="1" ht="18" customHeight="1">
      <c r="A21" s="33"/>
      <c r="B21" s="34"/>
      <c r="C21" s="33"/>
      <c r="D21" s="33"/>
      <c r="E21" s="26" t="str">
        <f>IF('Rekapitulace stavby'!E17="","",'Rekapitulace stavby'!E17)</f>
        <v xml:space="preserve"> </v>
      </c>
      <c r="F21" s="33"/>
      <c r="G21" s="33"/>
      <c r="H21" s="33"/>
      <c r="I21" s="28" t="s">
        <v>26</v>
      </c>
      <c r="J21" s="26" t="str">
        <f>IF('Rekapitulace stavby'!AN17="","",'Rekapitulace stavby'!AN17)</f>
        <v/>
      </c>
      <c r="K21" s="33"/>
      <c r="L21" s="43"/>
      <c r="S21" s="33"/>
      <c r="T21" s="33"/>
      <c r="U21" s="33"/>
      <c r="V21" s="33"/>
      <c r="W21" s="33"/>
      <c r="X21" s="33"/>
      <c r="Y21" s="33"/>
      <c r="Z21" s="33"/>
      <c r="AA21" s="33"/>
      <c r="AB21" s="33"/>
      <c r="AC21" s="33"/>
      <c r="AD21" s="33"/>
      <c r="AE21" s="33"/>
    </row>
    <row r="22" spans="1:31" s="2" customFormat="1" ht="6.95" customHeight="1">
      <c r="A22" s="33"/>
      <c r="B22" s="34"/>
      <c r="C22" s="33"/>
      <c r="D22" s="33"/>
      <c r="E22" s="33"/>
      <c r="F22" s="33"/>
      <c r="G22" s="33"/>
      <c r="H22" s="33"/>
      <c r="I22" s="33"/>
      <c r="J22" s="33"/>
      <c r="K22" s="33"/>
      <c r="L22" s="43"/>
      <c r="S22" s="33"/>
      <c r="T22" s="33"/>
      <c r="U22" s="33"/>
      <c r="V22" s="33"/>
      <c r="W22" s="33"/>
      <c r="X22" s="33"/>
      <c r="Y22" s="33"/>
      <c r="Z22" s="33"/>
      <c r="AA22" s="33"/>
      <c r="AB22" s="33"/>
      <c r="AC22" s="33"/>
      <c r="AD22" s="33"/>
      <c r="AE22" s="33"/>
    </row>
    <row r="23" spans="1:31" s="2" customFormat="1" ht="12" customHeight="1">
      <c r="A23" s="33"/>
      <c r="B23" s="34"/>
      <c r="C23" s="33"/>
      <c r="D23" s="28" t="s">
        <v>31</v>
      </c>
      <c r="E23" s="33"/>
      <c r="F23" s="33"/>
      <c r="G23" s="33"/>
      <c r="H23" s="33"/>
      <c r="I23" s="28" t="s">
        <v>25</v>
      </c>
      <c r="J23" s="26" t="str">
        <f>IF('Rekapitulace stavby'!AN19="","",'Rekapitulace stavby'!AN19)</f>
        <v/>
      </c>
      <c r="K23" s="33"/>
      <c r="L23" s="43"/>
      <c r="S23" s="33"/>
      <c r="T23" s="33"/>
      <c r="U23" s="33"/>
      <c r="V23" s="33"/>
      <c r="W23" s="33"/>
      <c r="X23" s="33"/>
      <c r="Y23" s="33"/>
      <c r="Z23" s="33"/>
      <c r="AA23" s="33"/>
      <c r="AB23" s="33"/>
      <c r="AC23" s="33"/>
      <c r="AD23" s="33"/>
      <c r="AE23" s="33"/>
    </row>
    <row r="24" spans="1:31" s="2" customFormat="1" ht="18" customHeight="1">
      <c r="A24" s="33"/>
      <c r="B24" s="34"/>
      <c r="C24" s="33"/>
      <c r="D24" s="33"/>
      <c r="E24" s="26" t="str">
        <f>IF('Rekapitulace stavby'!E20="","",'Rekapitulace stavby'!E20)</f>
        <v xml:space="preserve"> </v>
      </c>
      <c r="F24" s="33"/>
      <c r="G24" s="33"/>
      <c r="H24" s="33"/>
      <c r="I24" s="28" t="s">
        <v>26</v>
      </c>
      <c r="J24" s="26" t="str">
        <f>IF('Rekapitulace stavby'!AN20="","",'Rekapitulace stavby'!AN20)</f>
        <v/>
      </c>
      <c r="K24" s="33"/>
      <c r="L24" s="43"/>
      <c r="S24" s="33"/>
      <c r="T24" s="33"/>
      <c r="U24" s="33"/>
      <c r="V24" s="33"/>
      <c r="W24" s="33"/>
      <c r="X24" s="33"/>
      <c r="Y24" s="33"/>
      <c r="Z24" s="33"/>
      <c r="AA24" s="33"/>
      <c r="AB24" s="33"/>
      <c r="AC24" s="33"/>
      <c r="AD24" s="33"/>
      <c r="AE24" s="33"/>
    </row>
    <row r="25" spans="1:31" s="2" customFormat="1" ht="6.95" customHeight="1">
      <c r="A25" s="33"/>
      <c r="B25" s="34"/>
      <c r="C25" s="33"/>
      <c r="D25" s="33"/>
      <c r="E25" s="33"/>
      <c r="F25" s="33"/>
      <c r="G25" s="33"/>
      <c r="H25" s="33"/>
      <c r="I25" s="33"/>
      <c r="J25" s="33"/>
      <c r="K25" s="33"/>
      <c r="L25" s="43"/>
      <c r="S25" s="33"/>
      <c r="T25" s="33"/>
      <c r="U25" s="33"/>
      <c r="V25" s="33"/>
      <c r="W25" s="33"/>
      <c r="X25" s="33"/>
      <c r="Y25" s="33"/>
      <c r="Z25" s="33"/>
      <c r="AA25" s="33"/>
      <c r="AB25" s="33"/>
      <c r="AC25" s="33"/>
      <c r="AD25" s="33"/>
      <c r="AE25" s="33"/>
    </row>
    <row r="26" spans="1:31" s="2" customFormat="1" ht="12" customHeight="1">
      <c r="A26" s="33"/>
      <c r="B26" s="34"/>
      <c r="C26" s="33"/>
      <c r="D26" s="28" t="s">
        <v>32</v>
      </c>
      <c r="E26" s="33"/>
      <c r="F26" s="33"/>
      <c r="G26" s="33"/>
      <c r="H26" s="33"/>
      <c r="I26" s="33"/>
      <c r="J26" s="33"/>
      <c r="K26" s="33"/>
      <c r="L26" s="43"/>
      <c r="S26" s="33"/>
      <c r="T26" s="33"/>
      <c r="U26" s="33"/>
      <c r="V26" s="33"/>
      <c r="W26" s="33"/>
      <c r="X26" s="33"/>
      <c r="Y26" s="33"/>
      <c r="Z26" s="33"/>
      <c r="AA26" s="33"/>
      <c r="AB26" s="33"/>
      <c r="AC26" s="33"/>
      <c r="AD26" s="33"/>
      <c r="AE26" s="33"/>
    </row>
    <row r="27" spans="1:31" s="8" customFormat="1" ht="16.5" customHeight="1">
      <c r="A27" s="95"/>
      <c r="B27" s="96"/>
      <c r="C27" s="95"/>
      <c r="D27" s="95"/>
      <c r="E27" s="237" t="s">
        <v>1</v>
      </c>
      <c r="F27" s="237"/>
      <c r="G27" s="237"/>
      <c r="H27" s="237"/>
      <c r="I27" s="95"/>
      <c r="J27" s="95"/>
      <c r="K27" s="95"/>
      <c r="L27" s="97"/>
      <c r="S27" s="95"/>
      <c r="T27" s="95"/>
      <c r="U27" s="95"/>
      <c r="V27" s="95"/>
      <c r="W27" s="95"/>
      <c r="X27" s="95"/>
      <c r="Y27" s="95"/>
      <c r="Z27" s="95"/>
      <c r="AA27" s="95"/>
      <c r="AB27" s="95"/>
      <c r="AC27" s="95"/>
      <c r="AD27" s="95"/>
      <c r="AE27" s="95"/>
    </row>
    <row r="28" spans="1:31" s="2" customFormat="1" ht="6.95" customHeight="1">
      <c r="A28" s="33"/>
      <c r="B28" s="34"/>
      <c r="C28" s="33"/>
      <c r="D28" s="33"/>
      <c r="E28" s="33"/>
      <c r="F28" s="33"/>
      <c r="G28" s="33"/>
      <c r="H28" s="33"/>
      <c r="I28" s="33"/>
      <c r="J28" s="33"/>
      <c r="K28" s="33"/>
      <c r="L28" s="43"/>
      <c r="S28" s="33"/>
      <c r="T28" s="33"/>
      <c r="U28" s="33"/>
      <c r="V28" s="33"/>
      <c r="W28" s="33"/>
      <c r="X28" s="33"/>
      <c r="Y28" s="33"/>
      <c r="Z28" s="33"/>
      <c r="AA28" s="33"/>
      <c r="AB28" s="33"/>
      <c r="AC28" s="33"/>
      <c r="AD28" s="33"/>
      <c r="AE28" s="33"/>
    </row>
    <row r="29" spans="1:31" s="2" customFormat="1" ht="6.95" customHeight="1">
      <c r="A29" s="33"/>
      <c r="B29" s="34"/>
      <c r="C29" s="33"/>
      <c r="D29" s="67"/>
      <c r="E29" s="67"/>
      <c r="F29" s="67"/>
      <c r="G29" s="67"/>
      <c r="H29" s="67"/>
      <c r="I29" s="67"/>
      <c r="J29" s="67"/>
      <c r="K29" s="67"/>
      <c r="L29" s="43"/>
      <c r="S29" s="33"/>
      <c r="T29" s="33"/>
      <c r="U29" s="33"/>
      <c r="V29" s="33"/>
      <c r="W29" s="33"/>
      <c r="X29" s="33"/>
      <c r="Y29" s="33"/>
      <c r="Z29" s="33"/>
      <c r="AA29" s="33"/>
      <c r="AB29" s="33"/>
      <c r="AC29" s="33"/>
      <c r="AD29" s="33"/>
      <c r="AE29" s="33"/>
    </row>
    <row r="30" spans="1:31" s="2" customFormat="1" ht="25.35" customHeight="1">
      <c r="A30" s="33"/>
      <c r="B30" s="34"/>
      <c r="C30" s="33"/>
      <c r="D30" s="98" t="s">
        <v>33</v>
      </c>
      <c r="E30" s="33"/>
      <c r="F30" s="33"/>
      <c r="G30" s="33"/>
      <c r="H30" s="33"/>
      <c r="I30" s="33"/>
      <c r="J30" s="72">
        <f>ROUND(J124, 2)</f>
        <v>0</v>
      </c>
      <c r="K30" s="33"/>
      <c r="L30" s="43"/>
      <c r="S30" s="33"/>
      <c r="T30" s="33"/>
      <c r="U30" s="33"/>
      <c r="V30" s="33"/>
      <c r="W30" s="33"/>
      <c r="X30" s="33"/>
      <c r="Y30" s="33"/>
      <c r="Z30" s="33"/>
      <c r="AA30" s="33"/>
      <c r="AB30" s="33"/>
      <c r="AC30" s="33"/>
      <c r="AD30" s="33"/>
      <c r="AE30" s="33"/>
    </row>
    <row r="31" spans="1:31" s="2" customFormat="1" ht="6.95" customHeight="1">
      <c r="A31" s="33"/>
      <c r="B31" s="34"/>
      <c r="C31" s="33"/>
      <c r="D31" s="67"/>
      <c r="E31" s="67"/>
      <c r="F31" s="67"/>
      <c r="G31" s="67"/>
      <c r="H31" s="67"/>
      <c r="I31" s="67"/>
      <c r="J31" s="67"/>
      <c r="K31" s="67"/>
      <c r="L31" s="43"/>
      <c r="S31" s="33"/>
      <c r="T31" s="33"/>
      <c r="U31" s="33"/>
      <c r="V31" s="33"/>
      <c r="W31" s="33"/>
      <c r="X31" s="33"/>
      <c r="Y31" s="33"/>
      <c r="Z31" s="33"/>
      <c r="AA31" s="33"/>
      <c r="AB31" s="33"/>
      <c r="AC31" s="33"/>
      <c r="AD31" s="33"/>
      <c r="AE31" s="33"/>
    </row>
    <row r="32" spans="1:31" s="2" customFormat="1" ht="14.45" customHeight="1">
      <c r="A32" s="33"/>
      <c r="B32" s="34"/>
      <c r="C32" s="33"/>
      <c r="D32" s="33"/>
      <c r="E32" s="33"/>
      <c r="F32" s="37" t="s">
        <v>35</v>
      </c>
      <c r="G32" s="33"/>
      <c r="H32" s="33"/>
      <c r="I32" s="37" t="s">
        <v>34</v>
      </c>
      <c r="J32" s="37" t="s">
        <v>36</v>
      </c>
      <c r="K32" s="33"/>
      <c r="L32" s="43"/>
      <c r="S32" s="33"/>
      <c r="T32" s="33"/>
      <c r="U32" s="33"/>
      <c r="V32" s="33"/>
      <c r="W32" s="33"/>
      <c r="X32" s="33"/>
      <c r="Y32" s="33"/>
      <c r="Z32" s="33"/>
      <c r="AA32" s="33"/>
      <c r="AB32" s="33"/>
      <c r="AC32" s="33"/>
      <c r="AD32" s="33"/>
      <c r="AE32" s="33"/>
    </row>
    <row r="33" spans="1:31" s="2" customFormat="1" ht="14.45" customHeight="1">
      <c r="A33" s="33"/>
      <c r="B33" s="34"/>
      <c r="C33" s="33"/>
      <c r="D33" s="99" t="s">
        <v>37</v>
      </c>
      <c r="E33" s="28" t="s">
        <v>38</v>
      </c>
      <c r="F33" s="100">
        <f>ROUND((SUM(BE124:BE424)),  2)</f>
        <v>0</v>
      </c>
      <c r="G33" s="33"/>
      <c r="H33" s="33"/>
      <c r="I33" s="101">
        <v>0.21</v>
      </c>
      <c r="J33" s="100">
        <f>ROUND(((SUM(BE124:BE424))*I33),  2)</f>
        <v>0</v>
      </c>
      <c r="K33" s="33"/>
      <c r="L33" s="43"/>
      <c r="S33" s="33"/>
      <c r="T33" s="33"/>
      <c r="U33" s="33"/>
      <c r="V33" s="33"/>
      <c r="W33" s="33"/>
      <c r="X33" s="33"/>
      <c r="Y33" s="33"/>
      <c r="Z33" s="33"/>
      <c r="AA33" s="33"/>
      <c r="AB33" s="33"/>
      <c r="AC33" s="33"/>
      <c r="AD33" s="33"/>
      <c r="AE33" s="33"/>
    </row>
    <row r="34" spans="1:31" s="2" customFormat="1" ht="14.45" customHeight="1">
      <c r="A34" s="33"/>
      <c r="B34" s="34"/>
      <c r="C34" s="33"/>
      <c r="D34" s="33"/>
      <c r="E34" s="28" t="s">
        <v>39</v>
      </c>
      <c r="F34" s="100">
        <f>ROUND((SUM(BF124:BF424)),  2)</f>
        <v>0</v>
      </c>
      <c r="G34" s="33"/>
      <c r="H34" s="33"/>
      <c r="I34" s="101">
        <v>0.15</v>
      </c>
      <c r="J34" s="100">
        <f>ROUND(((SUM(BF124:BF424))*I34),  2)</f>
        <v>0</v>
      </c>
      <c r="K34" s="33"/>
      <c r="L34" s="43"/>
      <c r="S34" s="33"/>
      <c r="T34" s="33"/>
      <c r="U34" s="33"/>
      <c r="V34" s="33"/>
      <c r="W34" s="33"/>
      <c r="X34" s="33"/>
      <c r="Y34" s="33"/>
      <c r="Z34" s="33"/>
      <c r="AA34" s="33"/>
      <c r="AB34" s="33"/>
      <c r="AC34" s="33"/>
      <c r="AD34" s="33"/>
      <c r="AE34" s="33"/>
    </row>
    <row r="35" spans="1:31" s="2" customFormat="1" ht="14.45" hidden="1" customHeight="1">
      <c r="A35" s="33"/>
      <c r="B35" s="34"/>
      <c r="C35" s="33"/>
      <c r="D35" s="33"/>
      <c r="E35" s="28" t="s">
        <v>40</v>
      </c>
      <c r="F35" s="100">
        <f>ROUND((SUM(BG124:BG424)),  2)</f>
        <v>0</v>
      </c>
      <c r="G35" s="33"/>
      <c r="H35" s="33"/>
      <c r="I35" s="101">
        <v>0.21</v>
      </c>
      <c r="J35" s="100">
        <f>0</f>
        <v>0</v>
      </c>
      <c r="K35" s="33"/>
      <c r="L35" s="43"/>
      <c r="S35" s="33"/>
      <c r="T35" s="33"/>
      <c r="U35" s="33"/>
      <c r="V35" s="33"/>
      <c r="W35" s="33"/>
      <c r="X35" s="33"/>
      <c r="Y35" s="33"/>
      <c r="Z35" s="33"/>
      <c r="AA35" s="33"/>
      <c r="AB35" s="33"/>
      <c r="AC35" s="33"/>
      <c r="AD35" s="33"/>
      <c r="AE35" s="33"/>
    </row>
    <row r="36" spans="1:31" s="2" customFormat="1" ht="14.45" hidden="1" customHeight="1">
      <c r="A36" s="33"/>
      <c r="B36" s="34"/>
      <c r="C36" s="33"/>
      <c r="D36" s="33"/>
      <c r="E36" s="28" t="s">
        <v>41</v>
      </c>
      <c r="F36" s="100">
        <f>ROUND((SUM(BH124:BH424)),  2)</f>
        <v>0</v>
      </c>
      <c r="G36" s="33"/>
      <c r="H36" s="33"/>
      <c r="I36" s="101">
        <v>0.15</v>
      </c>
      <c r="J36" s="100">
        <f>0</f>
        <v>0</v>
      </c>
      <c r="K36" s="33"/>
      <c r="L36" s="43"/>
      <c r="S36" s="33"/>
      <c r="T36" s="33"/>
      <c r="U36" s="33"/>
      <c r="V36" s="33"/>
      <c r="W36" s="33"/>
      <c r="X36" s="33"/>
      <c r="Y36" s="33"/>
      <c r="Z36" s="33"/>
      <c r="AA36" s="33"/>
      <c r="AB36" s="33"/>
      <c r="AC36" s="33"/>
      <c r="AD36" s="33"/>
      <c r="AE36" s="33"/>
    </row>
    <row r="37" spans="1:31" s="2" customFormat="1" ht="14.45" hidden="1" customHeight="1">
      <c r="A37" s="33"/>
      <c r="B37" s="34"/>
      <c r="C37" s="33"/>
      <c r="D37" s="33"/>
      <c r="E37" s="28" t="s">
        <v>42</v>
      </c>
      <c r="F37" s="100">
        <f>ROUND((SUM(BI124:BI424)),  2)</f>
        <v>0</v>
      </c>
      <c r="G37" s="33"/>
      <c r="H37" s="33"/>
      <c r="I37" s="101">
        <v>0</v>
      </c>
      <c r="J37" s="100">
        <f>0</f>
        <v>0</v>
      </c>
      <c r="K37" s="33"/>
      <c r="L37" s="43"/>
      <c r="S37" s="33"/>
      <c r="T37" s="33"/>
      <c r="U37" s="33"/>
      <c r="V37" s="33"/>
      <c r="W37" s="33"/>
      <c r="X37" s="33"/>
      <c r="Y37" s="33"/>
      <c r="Z37" s="33"/>
      <c r="AA37" s="33"/>
      <c r="AB37" s="33"/>
      <c r="AC37" s="33"/>
      <c r="AD37" s="33"/>
      <c r="AE37" s="33"/>
    </row>
    <row r="38" spans="1:31" s="2" customFormat="1" ht="6.95" customHeight="1">
      <c r="A38" s="33"/>
      <c r="B38" s="34"/>
      <c r="C38" s="33"/>
      <c r="D38" s="33"/>
      <c r="E38" s="33"/>
      <c r="F38" s="33"/>
      <c r="G38" s="33"/>
      <c r="H38" s="33"/>
      <c r="I38" s="33"/>
      <c r="J38" s="33"/>
      <c r="K38" s="33"/>
      <c r="L38" s="43"/>
      <c r="S38" s="33"/>
      <c r="T38" s="33"/>
      <c r="U38" s="33"/>
      <c r="V38" s="33"/>
      <c r="W38" s="33"/>
      <c r="X38" s="33"/>
      <c r="Y38" s="33"/>
      <c r="Z38" s="33"/>
      <c r="AA38" s="33"/>
      <c r="AB38" s="33"/>
      <c r="AC38" s="33"/>
      <c r="AD38" s="33"/>
      <c r="AE38" s="33"/>
    </row>
    <row r="39" spans="1:31" s="2" customFormat="1" ht="25.35" customHeight="1">
      <c r="A39" s="33"/>
      <c r="B39" s="34"/>
      <c r="C39" s="102"/>
      <c r="D39" s="103" t="s">
        <v>43</v>
      </c>
      <c r="E39" s="61"/>
      <c r="F39" s="61"/>
      <c r="G39" s="104" t="s">
        <v>44</v>
      </c>
      <c r="H39" s="105" t="s">
        <v>45</v>
      </c>
      <c r="I39" s="61"/>
      <c r="J39" s="106">
        <f>SUM(J30:J37)</f>
        <v>0</v>
      </c>
      <c r="K39" s="107"/>
      <c r="L39" s="43"/>
      <c r="S39" s="33"/>
      <c r="T39" s="33"/>
      <c r="U39" s="33"/>
      <c r="V39" s="33"/>
      <c r="W39" s="33"/>
      <c r="X39" s="33"/>
      <c r="Y39" s="33"/>
      <c r="Z39" s="33"/>
      <c r="AA39" s="33"/>
      <c r="AB39" s="33"/>
      <c r="AC39" s="33"/>
      <c r="AD39" s="33"/>
      <c r="AE39" s="33"/>
    </row>
    <row r="40" spans="1:31" s="2" customFormat="1" ht="14.45" customHeight="1">
      <c r="A40" s="33"/>
      <c r="B40" s="34"/>
      <c r="C40" s="33"/>
      <c r="D40" s="33"/>
      <c r="E40" s="33"/>
      <c r="F40" s="33"/>
      <c r="G40" s="33"/>
      <c r="H40" s="33"/>
      <c r="I40" s="33"/>
      <c r="J40" s="33"/>
      <c r="K40" s="33"/>
      <c r="L40" s="43"/>
      <c r="S40" s="33"/>
      <c r="T40" s="33"/>
      <c r="U40" s="33"/>
      <c r="V40" s="33"/>
      <c r="W40" s="33"/>
      <c r="X40" s="33"/>
      <c r="Y40" s="33"/>
      <c r="Z40" s="33"/>
      <c r="AA40" s="33"/>
      <c r="AB40" s="33"/>
      <c r="AC40" s="33"/>
      <c r="AD40" s="33"/>
      <c r="AE40" s="33"/>
    </row>
    <row r="41" spans="1:31" s="1" customFormat="1" ht="14.45" customHeight="1">
      <c r="B41" s="21"/>
      <c r="L41" s="21"/>
    </row>
    <row r="42" spans="1:31" s="1" customFormat="1" ht="14.45" customHeight="1">
      <c r="B42" s="21"/>
      <c r="L42" s="21"/>
    </row>
    <row r="43" spans="1:31" s="1" customFormat="1" ht="14.45" customHeight="1">
      <c r="B43" s="21"/>
      <c r="L43" s="21"/>
    </row>
    <row r="44" spans="1:31" s="1" customFormat="1" ht="14.45" customHeight="1">
      <c r="B44" s="21"/>
      <c r="L44" s="21"/>
    </row>
    <row r="45" spans="1:31" s="1" customFormat="1" ht="14.45" customHeight="1">
      <c r="B45" s="21"/>
      <c r="L45" s="21"/>
    </row>
    <row r="46" spans="1:31" s="1" customFormat="1" ht="14.45" customHeight="1">
      <c r="B46" s="21"/>
      <c r="L46" s="21"/>
    </row>
    <row r="47" spans="1:31" s="1" customFormat="1" ht="14.45" customHeight="1">
      <c r="B47" s="21"/>
      <c r="L47" s="21"/>
    </row>
    <row r="48" spans="1:31" s="1" customFormat="1" ht="14.45" customHeight="1">
      <c r="B48" s="21"/>
      <c r="L48" s="21"/>
    </row>
    <row r="49" spans="1:31" s="1" customFormat="1" ht="14.45" customHeight="1">
      <c r="B49" s="21"/>
      <c r="L49" s="21"/>
    </row>
    <row r="50" spans="1:31" s="2" customFormat="1" ht="14.45" customHeight="1">
      <c r="B50" s="43"/>
      <c r="D50" s="44" t="s">
        <v>46</v>
      </c>
      <c r="E50" s="45"/>
      <c r="F50" s="45"/>
      <c r="G50" s="44" t="s">
        <v>47</v>
      </c>
      <c r="H50" s="45"/>
      <c r="I50" s="45"/>
      <c r="J50" s="45"/>
      <c r="K50" s="45"/>
      <c r="L50" s="43"/>
    </row>
    <row r="51" spans="1:31" ht="11.25">
      <c r="B51" s="21"/>
      <c r="L51" s="21"/>
    </row>
    <row r="52" spans="1:31" ht="11.25">
      <c r="B52" s="21"/>
      <c r="L52" s="21"/>
    </row>
    <row r="53" spans="1:31" ht="11.25">
      <c r="B53" s="21"/>
      <c r="L53" s="21"/>
    </row>
    <row r="54" spans="1:31" ht="11.25">
      <c r="B54" s="21"/>
      <c r="L54" s="21"/>
    </row>
    <row r="55" spans="1:31" ht="11.25">
      <c r="B55" s="21"/>
      <c r="L55" s="21"/>
    </row>
    <row r="56" spans="1:31" ht="11.25">
      <c r="B56" s="21"/>
      <c r="L56" s="21"/>
    </row>
    <row r="57" spans="1:31" ht="11.25">
      <c r="B57" s="21"/>
      <c r="L57" s="21"/>
    </row>
    <row r="58" spans="1:31" ht="11.25">
      <c r="B58" s="21"/>
      <c r="L58" s="21"/>
    </row>
    <row r="59" spans="1:31" ht="11.25">
      <c r="B59" s="21"/>
      <c r="L59" s="21"/>
    </row>
    <row r="60" spans="1:31" ht="11.25">
      <c r="B60" s="21"/>
      <c r="L60" s="21"/>
    </row>
    <row r="61" spans="1:31" s="2" customFormat="1" ht="12.75">
      <c r="A61" s="33"/>
      <c r="B61" s="34"/>
      <c r="C61" s="33"/>
      <c r="D61" s="46" t="s">
        <v>48</v>
      </c>
      <c r="E61" s="36"/>
      <c r="F61" s="108" t="s">
        <v>49</v>
      </c>
      <c r="G61" s="46" t="s">
        <v>48</v>
      </c>
      <c r="H61" s="36"/>
      <c r="I61" s="36"/>
      <c r="J61" s="109" t="s">
        <v>49</v>
      </c>
      <c r="K61" s="36"/>
      <c r="L61" s="43"/>
      <c r="S61" s="33"/>
      <c r="T61" s="33"/>
      <c r="U61" s="33"/>
      <c r="V61" s="33"/>
      <c r="W61" s="33"/>
      <c r="X61" s="33"/>
      <c r="Y61" s="33"/>
      <c r="Z61" s="33"/>
      <c r="AA61" s="33"/>
      <c r="AB61" s="33"/>
      <c r="AC61" s="33"/>
      <c r="AD61" s="33"/>
      <c r="AE61" s="33"/>
    </row>
    <row r="62" spans="1:31" ht="11.25">
      <c r="B62" s="21"/>
      <c r="L62" s="21"/>
    </row>
    <row r="63" spans="1:31" ht="11.25">
      <c r="B63" s="21"/>
      <c r="L63" s="21"/>
    </row>
    <row r="64" spans="1:31" ht="11.25">
      <c r="B64" s="21"/>
      <c r="L64" s="21"/>
    </row>
    <row r="65" spans="1:31" s="2" customFormat="1" ht="12.75">
      <c r="A65" s="33"/>
      <c r="B65" s="34"/>
      <c r="C65" s="33"/>
      <c r="D65" s="44" t="s">
        <v>50</v>
      </c>
      <c r="E65" s="47"/>
      <c r="F65" s="47"/>
      <c r="G65" s="44" t="s">
        <v>51</v>
      </c>
      <c r="H65" s="47"/>
      <c r="I65" s="47"/>
      <c r="J65" s="47"/>
      <c r="K65" s="47"/>
      <c r="L65" s="43"/>
      <c r="S65" s="33"/>
      <c r="T65" s="33"/>
      <c r="U65" s="33"/>
      <c r="V65" s="33"/>
      <c r="W65" s="33"/>
      <c r="X65" s="33"/>
      <c r="Y65" s="33"/>
      <c r="Z65" s="33"/>
      <c r="AA65" s="33"/>
      <c r="AB65" s="33"/>
      <c r="AC65" s="33"/>
      <c r="AD65" s="33"/>
      <c r="AE65" s="33"/>
    </row>
    <row r="66" spans="1:31" ht="11.25">
      <c r="B66" s="21"/>
      <c r="L66" s="21"/>
    </row>
    <row r="67" spans="1:31" ht="11.25">
      <c r="B67" s="21"/>
      <c r="L67" s="21"/>
    </row>
    <row r="68" spans="1:31" ht="11.25">
      <c r="B68" s="21"/>
      <c r="L68" s="21"/>
    </row>
    <row r="69" spans="1:31" ht="11.25">
      <c r="B69" s="21"/>
      <c r="L69" s="21"/>
    </row>
    <row r="70" spans="1:31" ht="11.25">
      <c r="B70" s="21"/>
      <c r="L70" s="21"/>
    </row>
    <row r="71" spans="1:31" ht="11.25">
      <c r="B71" s="21"/>
      <c r="L71" s="21"/>
    </row>
    <row r="72" spans="1:31" ht="11.25">
      <c r="B72" s="21"/>
      <c r="L72" s="21"/>
    </row>
    <row r="73" spans="1:31" ht="11.25">
      <c r="B73" s="21"/>
      <c r="L73" s="21"/>
    </row>
    <row r="74" spans="1:31" ht="11.25">
      <c r="B74" s="21"/>
      <c r="L74" s="21"/>
    </row>
    <row r="75" spans="1:31" ht="11.25">
      <c r="B75" s="21"/>
      <c r="L75" s="21"/>
    </row>
    <row r="76" spans="1:31" s="2" customFormat="1" ht="12.75">
      <c r="A76" s="33"/>
      <c r="B76" s="34"/>
      <c r="C76" s="33"/>
      <c r="D76" s="46" t="s">
        <v>48</v>
      </c>
      <c r="E76" s="36"/>
      <c r="F76" s="108" t="s">
        <v>49</v>
      </c>
      <c r="G76" s="46" t="s">
        <v>48</v>
      </c>
      <c r="H76" s="36"/>
      <c r="I76" s="36"/>
      <c r="J76" s="109" t="s">
        <v>49</v>
      </c>
      <c r="K76" s="36"/>
      <c r="L76" s="43"/>
      <c r="S76" s="33"/>
      <c r="T76" s="33"/>
      <c r="U76" s="33"/>
      <c r="V76" s="33"/>
      <c r="W76" s="33"/>
      <c r="X76" s="33"/>
      <c r="Y76" s="33"/>
      <c r="Z76" s="33"/>
      <c r="AA76" s="33"/>
      <c r="AB76" s="33"/>
      <c r="AC76" s="33"/>
      <c r="AD76" s="33"/>
      <c r="AE76" s="33"/>
    </row>
    <row r="77" spans="1:31" s="2" customFormat="1" ht="14.45" customHeight="1">
      <c r="A77" s="33"/>
      <c r="B77" s="48"/>
      <c r="C77" s="49"/>
      <c r="D77" s="49"/>
      <c r="E77" s="49"/>
      <c r="F77" s="49"/>
      <c r="G77" s="49"/>
      <c r="H77" s="49"/>
      <c r="I77" s="49"/>
      <c r="J77" s="49"/>
      <c r="K77" s="49"/>
      <c r="L77" s="43"/>
      <c r="S77" s="33"/>
      <c r="T77" s="33"/>
      <c r="U77" s="33"/>
      <c r="V77" s="33"/>
      <c r="W77" s="33"/>
      <c r="X77" s="33"/>
      <c r="Y77" s="33"/>
      <c r="Z77" s="33"/>
      <c r="AA77" s="33"/>
      <c r="AB77" s="33"/>
      <c r="AC77" s="33"/>
      <c r="AD77" s="33"/>
      <c r="AE77" s="33"/>
    </row>
    <row r="81" spans="1:47" s="2" customFormat="1" ht="6.95" hidden="1" customHeight="1">
      <c r="A81" s="33"/>
      <c r="B81" s="50"/>
      <c r="C81" s="51"/>
      <c r="D81" s="51"/>
      <c r="E81" s="51"/>
      <c r="F81" s="51"/>
      <c r="G81" s="51"/>
      <c r="H81" s="51"/>
      <c r="I81" s="51"/>
      <c r="J81" s="51"/>
      <c r="K81" s="51"/>
      <c r="L81" s="43"/>
      <c r="S81" s="33"/>
      <c r="T81" s="33"/>
      <c r="U81" s="33"/>
      <c r="V81" s="33"/>
      <c r="W81" s="33"/>
      <c r="X81" s="33"/>
      <c r="Y81" s="33"/>
      <c r="Z81" s="33"/>
      <c r="AA81" s="33"/>
      <c r="AB81" s="33"/>
      <c r="AC81" s="33"/>
      <c r="AD81" s="33"/>
      <c r="AE81" s="33"/>
    </row>
    <row r="82" spans="1:47" s="2" customFormat="1" ht="24.95" hidden="1" customHeight="1">
      <c r="A82" s="33"/>
      <c r="B82" s="34"/>
      <c r="C82" s="22" t="s">
        <v>112</v>
      </c>
      <c r="D82" s="33"/>
      <c r="E82" s="33"/>
      <c r="F82" s="33"/>
      <c r="G82" s="33"/>
      <c r="H82" s="33"/>
      <c r="I82" s="33"/>
      <c r="J82" s="33"/>
      <c r="K82" s="33"/>
      <c r="L82" s="43"/>
      <c r="S82" s="33"/>
      <c r="T82" s="33"/>
      <c r="U82" s="33"/>
      <c r="V82" s="33"/>
      <c r="W82" s="33"/>
      <c r="X82" s="33"/>
      <c r="Y82" s="33"/>
      <c r="Z82" s="33"/>
      <c r="AA82" s="33"/>
      <c r="AB82" s="33"/>
      <c r="AC82" s="33"/>
      <c r="AD82" s="33"/>
      <c r="AE82" s="33"/>
    </row>
    <row r="83" spans="1:47" s="2" customFormat="1" ht="6.95" hidden="1" customHeight="1">
      <c r="A83" s="33"/>
      <c r="B83" s="34"/>
      <c r="C83" s="33"/>
      <c r="D83" s="33"/>
      <c r="E83" s="33"/>
      <c r="F83" s="33"/>
      <c r="G83" s="33"/>
      <c r="H83" s="33"/>
      <c r="I83" s="33"/>
      <c r="J83" s="33"/>
      <c r="K83" s="33"/>
      <c r="L83" s="43"/>
      <c r="S83" s="33"/>
      <c r="T83" s="33"/>
      <c r="U83" s="33"/>
      <c r="V83" s="33"/>
      <c r="W83" s="33"/>
      <c r="X83" s="33"/>
      <c r="Y83" s="33"/>
      <c r="Z83" s="33"/>
      <c r="AA83" s="33"/>
      <c r="AB83" s="33"/>
      <c r="AC83" s="33"/>
      <c r="AD83" s="33"/>
      <c r="AE83" s="33"/>
    </row>
    <row r="84" spans="1:47" s="2" customFormat="1" ht="12" hidden="1" customHeight="1">
      <c r="A84" s="33"/>
      <c r="B84" s="34"/>
      <c r="C84" s="28" t="s">
        <v>16</v>
      </c>
      <c r="D84" s="33"/>
      <c r="E84" s="33"/>
      <c r="F84" s="33"/>
      <c r="G84" s="33"/>
      <c r="H84" s="33"/>
      <c r="I84" s="33"/>
      <c r="J84" s="33"/>
      <c r="K84" s="33"/>
      <c r="L84" s="43"/>
      <c r="S84" s="33"/>
      <c r="T84" s="33"/>
      <c r="U84" s="33"/>
      <c r="V84" s="33"/>
      <c r="W84" s="33"/>
      <c r="X84" s="33"/>
      <c r="Y84" s="33"/>
      <c r="Z84" s="33"/>
      <c r="AA84" s="33"/>
      <c r="AB84" s="33"/>
      <c r="AC84" s="33"/>
      <c r="AD84" s="33"/>
      <c r="AE84" s="33"/>
    </row>
    <row r="85" spans="1:47" s="2" customFormat="1" ht="16.5" hidden="1" customHeight="1">
      <c r="A85" s="33"/>
      <c r="B85" s="34"/>
      <c r="C85" s="33"/>
      <c r="D85" s="33"/>
      <c r="E85" s="261" t="str">
        <f>E7</f>
        <v>PD - Regenerace sídliště Nádražní II etapa</v>
      </c>
      <c r="F85" s="262"/>
      <c r="G85" s="262"/>
      <c r="H85" s="262"/>
      <c r="I85" s="33"/>
      <c r="J85" s="33"/>
      <c r="K85" s="33"/>
      <c r="L85" s="43"/>
      <c r="S85" s="33"/>
      <c r="T85" s="33"/>
      <c r="U85" s="33"/>
      <c r="V85" s="33"/>
      <c r="W85" s="33"/>
      <c r="X85" s="33"/>
      <c r="Y85" s="33"/>
      <c r="Z85" s="33"/>
      <c r="AA85" s="33"/>
      <c r="AB85" s="33"/>
      <c r="AC85" s="33"/>
      <c r="AD85" s="33"/>
      <c r="AE85" s="33"/>
    </row>
    <row r="86" spans="1:47" s="2" customFormat="1" ht="12" hidden="1" customHeight="1">
      <c r="A86" s="33"/>
      <c r="B86" s="34"/>
      <c r="C86" s="28" t="s">
        <v>110</v>
      </c>
      <c r="D86" s="33"/>
      <c r="E86" s="33"/>
      <c r="F86" s="33"/>
      <c r="G86" s="33"/>
      <c r="H86" s="33"/>
      <c r="I86" s="33"/>
      <c r="J86" s="33"/>
      <c r="K86" s="33"/>
      <c r="L86" s="43"/>
      <c r="S86" s="33"/>
      <c r="T86" s="33"/>
      <c r="U86" s="33"/>
      <c r="V86" s="33"/>
      <c r="W86" s="33"/>
      <c r="X86" s="33"/>
      <c r="Y86" s="33"/>
      <c r="Z86" s="33"/>
      <c r="AA86" s="33"/>
      <c r="AB86" s="33"/>
      <c r="AC86" s="33"/>
      <c r="AD86" s="33"/>
      <c r="AE86" s="33"/>
    </row>
    <row r="87" spans="1:47" s="2" customFormat="1" ht="16.5" hidden="1" customHeight="1">
      <c r="A87" s="33"/>
      <c r="B87" s="34"/>
      <c r="C87" s="33"/>
      <c r="D87" s="33"/>
      <c r="E87" s="226" t="str">
        <f>E9</f>
        <v>část - A - SO - 101 - komunikace</v>
      </c>
      <c r="F87" s="263"/>
      <c r="G87" s="263"/>
      <c r="H87" s="263"/>
      <c r="I87" s="33"/>
      <c r="J87" s="33"/>
      <c r="K87" s="33"/>
      <c r="L87" s="43"/>
      <c r="S87" s="33"/>
      <c r="T87" s="33"/>
      <c r="U87" s="33"/>
      <c r="V87" s="33"/>
      <c r="W87" s="33"/>
      <c r="X87" s="33"/>
      <c r="Y87" s="33"/>
      <c r="Z87" s="33"/>
      <c r="AA87" s="33"/>
      <c r="AB87" s="33"/>
      <c r="AC87" s="33"/>
      <c r="AD87" s="33"/>
      <c r="AE87" s="33"/>
    </row>
    <row r="88" spans="1:47" s="2" customFormat="1" ht="6.95" hidden="1" customHeight="1">
      <c r="A88" s="33"/>
      <c r="B88" s="34"/>
      <c r="C88" s="33"/>
      <c r="D88" s="33"/>
      <c r="E88" s="33"/>
      <c r="F88" s="33"/>
      <c r="G88" s="33"/>
      <c r="H88" s="33"/>
      <c r="I88" s="33"/>
      <c r="J88" s="33"/>
      <c r="K88" s="33"/>
      <c r="L88" s="43"/>
      <c r="S88" s="33"/>
      <c r="T88" s="33"/>
      <c r="U88" s="33"/>
      <c r="V88" s="33"/>
      <c r="W88" s="33"/>
      <c r="X88" s="33"/>
      <c r="Y88" s="33"/>
      <c r="Z88" s="33"/>
      <c r="AA88" s="33"/>
      <c r="AB88" s="33"/>
      <c r="AC88" s="33"/>
      <c r="AD88" s="33"/>
      <c r="AE88" s="33"/>
    </row>
    <row r="89" spans="1:47" s="2" customFormat="1" ht="12" hidden="1" customHeight="1">
      <c r="A89" s="33"/>
      <c r="B89" s="34"/>
      <c r="C89" s="28" t="s">
        <v>20</v>
      </c>
      <c r="D89" s="33"/>
      <c r="E89" s="33"/>
      <c r="F89" s="26" t="str">
        <f>F12</f>
        <v xml:space="preserve"> </v>
      </c>
      <c r="G89" s="33"/>
      <c r="H89" s="33"/>
      <c r="I89" s="28" t="s">
        <v>22</v>
      </c>
      <c r="J89" s="56" t="str">
        <f>IF(J12="","",J12)</f>
        <v>11. 8. 2022</v>
      </c>
      <c r="K89" s="33"/>
      <c r="L89" s="43"/>
      <c r="S89" s="33"/>
      <c r="T89" s="33"/>
      <c r="U89" s="33"/>
      <c r="V89" s="33"/>
      <c r="W89" s="33"/>
      <c r="X89" s="33"/>
      <c r="Y89" s="33"/>
      <c r="Z89" s="33"/>
      <c r="AA89" s="33"/>
      <c r="AB89" s="33"/>
      <c r="AC89" s="33"/>
      <c r="AD89" s="33"/>
      <c r="AE89" s="33"/>
    </row>
    <row r="90" spans="1:47" s="2" customFormat="1" ht="6.95" hidden="1" customHeight="1">
      <c r="A90" s="33"/>
      <c r="B90" s="34"/>
      <c r="C90" s="33"/>
      <c r="D90" s="33"/>
      <c r="E90" s="33"/>
      <c r="F90" s="33"/>
      <c r="G90" s="33"/>
      <c r="H90" s="33"/>
      <c r="I90" s="33"/>
      <c r="J90" s="33"/>
      <c r="K90" s="33"/>
      <c r="L90" s="43"/>
      <c r="S90" s="33"/>
      <c r="T90" s="33"/>
      <c r="U90" s="33"/>
      <c r="V90" s="33"/>
      <c r="W90" s="33"/>
      <c r="X90" s="33"/>
      <c r="Y90" s="33"/>
      <c r="Z90" s="33"/>
      <c r="AA90" s="33"/>
      <c r="AB90" s="33"/>
      <c r="AC90" s="33"/>
      <c r="AD90" s="33"/>
      <c r="AE90" s="33"/>
    </row>
    <row r="91" spans="1:47" s="2" customFormat="1" ht="15.2" hidden="1" customHeight="1">
      <c r="A91" s="33"/>
      <c r="B91" s="34"/>
      <c r="C91" s="28" t="s">
        <v>24</v>
      </c>
      <c r="D91" s="33"/>
      <c r="E91" s="33"/>
      <c r="F91" s="26" t="str">
        <f>E15</f>
        <v xml:space="preserve"> </v>
      </c>
      <c r="G91" s="33"/>
      <c r="H91" s="33"/>
      <c r="I91" s="28" t="s">
        <v>29</v>
      </c>
      <c r="J91" s="31" t="str">
        <f>E21</f>
        <v xml:space="preserve"> </v>
      </c>
      <c r="K91" s="33"/>
      <c r="L91" s="43"/>
      <c r="S91" s="33"/>
      <c r="T91" s="33"/>
      <c r="U91" s="33"/>
      <c r="V91" s="33"/>
      <c r="W91" s="33"/>
      <c r="X91" s="33"/>
      <c r="Y91" s="33"/>
      <c r="Z91" s="33"/>
      <c r="AA91" s="33"/>
      <c r="AB91" s="33"/>
      <c r="AC91" s="33"/>
      <c r="AD91" s="33"/>
      <c r="AE91" s="33"/>
    </row>
    <row r="92" spans="1:47" s="2" customFormat="1" ht="15.2" hidden="1" customHeight="1">
      <c r="A92" s="33"/>
      <c r="B92" s="34"/>
      <c r="C92" s="28" t="s">
        <v>27</v>
      </c>
      <c r="D92" s="33"/>
      <c r="E92" s="33"/>
      <c r="F92" s="26" t="str">
        <f>IF(E18="","",E18)</f>
        <v>Vyplň údaj</v>
      </c>
      <c r="G92" s="33"/>
      <c r="H92" s="33"/>
      <c r="I92" s="28" t="s">
        <v>31</v>
      </c>
      <c r="J92" s="31" t="str">
        <f>E24</f>
        <v xml:space="preserve"> </v>
      </c>
      <c r="K92" s="33"/>
      <c r="L92" s="43"/>
      <c r="S92" s="33"/>
      <c r="T92" s="33"/>
      <c r="U92" s="33"/>
      <c r="V92" s="33"/>
      <c r="W92" s="33"/>
      <c r="X92" s="33"/>
      <c r="Y92" s="33"/>
      <c r="Z92" s="33"/>
      <c r="AA92" s="33"/>
      <c r="AB92" s="33"/>
      <c r="AC92" s="33"/>
      <c r="AD92" s="33"/>
      <c r="AE92" s="33"/>
    </row>
    <row r="93" spans="1:47" s="2" customFormat="1" ht="10.35" hidden="1" customHeight="1">
      <c r="A93" s="33"/>
      <c r="B93" s="34"/>
      <c r="C93" s="33"/>
      <c r="D93" s="33"/>
      <c r="E93" s="33"/>
      <c r="F93" s="33"/>
      <c r="G93" s="33"/>
      <c r="H93" s="33"/>
      <c r="I93" s="33"/>
      <c r="J93" s="33"/>
      <c r="K93" s="33"/>
      <c r="L93" s="43"/>
      <c r="S93" s="33"/>
      <c r="T93" s="33"/>
      <c r="U93" s="33"/>
      <c r="V93" s="33"/>
      <c r="W93" s="33"/>
      <c r="X93" s="33"/>
      <c r="Y93" s="33"/>
      <c r="Z93" s="33"/>
      <c r="AA93" s="33"/>
      <c r="AB93" s="33"/>
      <c r="AC93" s="33"/>
      <c r="AD93" s="33"/>
      <c r="AE93" s="33"/>
    </row>
    <row r="94" spans="1:47" s="2" customFormat="1" ht="29.25" hidden="1" customHeight="1">
      <c r="A94" s="33"/>
      <c r="B94" s="34"/>
      <c r="C94" s="110" t="s">
        <v>113</v>
      </c>
      <c r="D94" s="102"/>
      <c r="E94" s="102"/>
      <c r="F94" s="102"/>
      <c r="G94" s="102"/>
      <c r="H94" s="102"/>
      <c r="I94" s="102"/>
      <c r="J94" s="111" t="s">
        <v>114</v>
      </c>
      <c r="K94" s="102"/>
      <c r="L94" s="43"/>
      <c r="S94" s="33"/>
      <c r="T94" s="33"/>
      <c r="U94" s="33"/>
      <c r="V94" s="33"/>
      <c r="W94" s="33"/>
      <c r="X94" s="33"/>
      <c r="Y94" s="33"/>
      <c r="Z94" s="33"/>
      <c r="AA94" s="33"/>
      <c r="AB94" s="33"/>
      <c r="AC94" s="33"/>
      <c r="AD94" s="33"/>
      <c r="AE94" s="33"/>
    </row>
    <row r="95" spans="1:47" s="2" customFormat="1" ht="10.35" hidden="1" customHeight="1">
      <c r="A95" s="33"/>
      <c r="B95" s="34"/>
      <c r="C95" s="33"/>
      <c r="D95" s="33"/>
      <c r="E95" s="33"/>
      <c r="F95" s="33"/>
      <c r="G95" s="33"/>
      <c r="H95" s="33"/>
      <c r="I95" s="33"/>
      <c r="J95" s="33"/>
      <c r="K95" s="33"/>
      <c r="L95" s="43"/>
      <c r="S95" s="33"/>
      <c r="T95" s="33"/>
      <c r="U95" s="33"/>
      <c r="V95" s="33"/>
      <c r="W95" s="33"/>
      <c r="X95" s="33"/>
      <c r="Y95" s="33"/>
      <c r="Z95" s="33"/>
      <c r="AA95" s="33"/>
      <c r="AB95" s="33"/>
      <c r="AC95" s="33"/>
      <c r="AD95" s="33"/>
      <c r="AE95" s="33"/>
    </row>
    <row r="96" spans="1:47" s="2" customFormat="1" ht="22.9" hidden="1" customHeight="1">
      <c r="A96" s="33"/>
      <c r="B96" s="34"/>
      <c r="C96" s="112" t="s">
        <v>115</v>
      </c>
      <c r="D96" s="33"/>
      <c r="E96" s="33"/>
      <c r="F96" s="33"/>
      <c r="G96" s="33"/>
      <c r="H96" s="33"/>
      <c r="I96" s="33"/>
      <c r="J96" s="72">
        <f>J124</f>
        <v>0</v>
      </c>
      <c r="K96" s="33"/>
      <c r="L96" s="43"/>
      <c r="S96" s="33"/>
      <c r="T96" s="33"/>
      <c r="U96" s="33"/>
      <c r="V96" s="33"/>
      <c r="W96" s="33"/>
      <c r="X96" s="33"/>
      <c r="Y96" s="33"/>
      <c r="Z96" s="33"/>
      <c r="AA96" s="33"/>
      <c r="AB96" s="33"/>
      <c r="AC96" s="33"/>
      <c r="AD96" s="33"/>
      <c r="AE96" s="33"/>
      <c r="AU96" s="18" t="s">
        <v>116</v>
      </c>
    </row>
    <row r="97" spans="1:31" s="9" customFormat="1" ht="24.95" hidden="1" customHeight="1">
      <c r="B97" s="113"/>
      <c r="D97" s="114" t="s">
        <v>117</v>
      </c>
      <c r="E97" s="115"/>
      <c r="F97" s="115"/>
      <c r="G97" s="115"/>
      <c r="H97" s="115"/>
      <c r="I97" s="115"/>
      <c r="J97" s="116">
        <f>J125</f>
        <v>0</v>
      </c>
      <c r="L97" s="113"/>
    </row>
    <row r="98" spans="1:31" s="10" customFormat="1" ht="19.899999999999999" hidden="1" customHeight="1">
      <c r="B98" s="117"/>
      <c r="D98" s="118" t="s">
        <v>118</v>
      </c>
      <c r="E98" s="119"/>
      <c r="F98" s="119"/>
      <c r="G98" s="119"/>
      <c r="H98" s="119"/>
      <c r="I98" s="119"/>
      <c r="J98" s="120">
        <f>J126</f>
        <v>0</v>
      </c>
      <c r="L98" s="117"/>
    </row>
    <row r="99" spans="1:31" s="10" customFormat="1" ht="19.899999999999999" hidden="1" customHeight="1">
      <c r="B99" s="117"/>
      <c r="D99" s="118" t="s">
        <v>119</v>
      </c>
      <c r="E99" s="119"/>
      <c r="F99" s="119"/>
      <c r="G99" s="119"/>
      <c r="H99" s="119"/>
      <c r="I99" s="119"/>
      <c r="J99" s="120">
        <f>J204</f>
        <v>0</v>
      </c>
      <c r="L99" s="117"/>
    </row>
    <row r="100" spans="1:31" s="10" customFormat="1" ht="19.899999999999999" hidden="1" customHeight="1">
      <c r="B100" s="117"/>
      <c r="D100" s="118" t="s">
        <v>120</v>
      </c>
      <c r="E100" s="119"/>
      <c r="F100" s="119"/>
      <c r="G100" s="119"/>
      <c r="H100" s="119"/>
      <c r="I100" s="119"/>
      <c r="J100" s="120">
        <f>J205</f>
        <v>0</v>
      </c>
      <c r="L100" s="117"/>
    </row>
    <row r="101" spans="1:31" s="10" customFormat="1" ht="19.899999999999999" hidden="1" customHeight="1">
      <c r="B101" s="117"/>
      <c r="D101" s="118" t="s">
        <v>121</v>
      </c>
      <c r="E101" s="119"/>
      <c r="F101" s="119"/>
      <c r="G101" s="119"/>
      <c r="H101" s="119"/>
      <c r="I101" s="119"/>
      <c r="J101" s="120">
        <f>J282</f>
        <v>0</v>
      </c>
      <c r="L101" s="117"/>
    </row>
    <row r="102" spans="1:31" s="10" customFormat="1" ht="19.899999999999999" hidden="1" customHeight="1">
      <c r="B102" s="117"/>
      <c r="D102" s="118" t="s">
        <v>122</v>
      </c>
      <c r="E102" s="119"/>
      <c r="F102" s="119"/>
      <c r="G102" s="119"/>
      <c r="H102" s="119"/>
      <c r="I102" s="119"/>
      <c r="J102" s="120">
        <f>J288</f>
        <v>0</v>
      </c>
      <c r="L102" s="117"/>
    </row>
    <row r="103" spans="1:31" s="10" customFormat="1" ht="19.899999999999999" hidden="1" customHeight="1">
      <c r="B103" s="117"/>
      <c r="D103" s="118" t="s">
        <v>123</v>
      </c>
      <c r="E103" s="119"/>
      <c r="F103" s="119"/>
      <c r="G103" s="119"/>
      <c r="H103" s="119"/>
      <c r="I103" s="119"/>
      <c r="J103" s="120">
        <f>J386</f>
        <v>0</v>
      </c>
      <c r="L103" s="117"/>
    </row>
    <row r="104" spans="1:31" s="10" customFormat="1" ht="19.899999999999999" hidden="1" customHeight="1">
      <c r="B104" s="117"/>
      <c r="D104" s="118" t="s">
        <v>124</v>
      </c>
      <c r="E104" s="119"/>
      <c r="F104" s="119"/>
      <c r="G104" s="119"/>
      <c r="H104" s="119"/>
      <c r="I104" s="119"/>
      <c r="J104" s="120">
        <f>J421</f>
        <v>0</v>
      </c>
      <c r="L104" s="117"/>
    </row>
    <row r="105" spans="1:31" s="2" customFormat="1" ht="21.75" hidden="1" customHeight="1">
      <c r="A105" s="33"/>
      <c r="B105" s="34"/>
      <c r="C105" s="33"/>
      <c r="D105" s="33"/>
      <c r="E105" s="33"/>
      <c r="F105" s="33"/>
      <c r="G105" s="33"/>
      <c r="H105" s="33"/>
      <c r="I105" s="33"/>
      <c r="J105" s="33"/>
      <c r="K105" s="33"/>
      <c r="L105" s="43"/>
      <c r="S105" s="33"/>
      <c r="T105" s="33"/>
      <c r="U105" s="33"/>
      <c r="V105" s="33"/>
      <c r="W105" s="33"/>
      <c r="X105" s="33"/>
      <c r="Y105" s="33"/>
      <c r="Z105" s="33"/>
      <c r="AA105" s="33"/>
      <c r="AB105" s="33"/>
      <c r="AC105" s="33"/>
      <c r="AD105" s="33"/>
      <c r="AE105" s="33"/>
    </row>
    <row r="106" spans="1:31" s="2" customFormat="1" ht="6.95" hidden="1" customHeight="1">
      <c r="A106" s="33"/>
      <c r="B106" s="48"/>
      <c r="C106" s="49"/>
      <c r="D106" s="49"/>
      <c r="E106" s="49"/>
      <c r="F106" s="49"/>
      <c r="G106" s="49"/>
      <c r="H106" s="49"/>
      <c r="I106" s="49"/>
      <c r="J106" s="49"/>
      <c r="K106" s="49"/>
      <c r="L106" s="43"/>
      <c r="S106" s="33"/>
      <c r="T106" s="33"/>
      <c r="U106" s="33"/>
      <c r="V106" s="33"/>
      <c r="W106" s="33"/>
      <c r="X106" s="33"/>
      <c r="Y106" s="33"/>
      <c r="Z106" s="33"/>
      <c r="AA106" s="33"/>
      <c r="AB106" s="33"/>
      <c r="AC106" s="33"/>
      <c r="AD106" s="33"/>
      <c r="AE106" s="33"/>
    </row>
    <row r="107" spans="1:31" ht="11.25" hidden="1"/>
    <row r="108" spans="1:31" ht="11.25" hidden="1"/>
    <row r="109" spans="1:31" ht="11.25" hidden="1"/>
    <row r="110" spans="1:31" s="2" customFormat="1" ht="6.95" customHeight="1">
      <c r="A110" s="33"/>
      <c r="B110" s="50"/>
      <c r="C110" s="51"/>
      <c r="D110" s="51"/>
      <c r="E110" s="51"/>
      <c r="F110" s="51"/>
      <c r="G110" s="51"/>
      <c r="H110" s="51"/>
      <c r="I110" s="51"/>
      <c r="J110" s="51"/>
      <c r="K110" s="51"/>
      <c r="L110" s="43"/>
      <c r="S110" s="33"/>
      <c r="T110" s="33"/>
      <c r="U110" s="33"/>
      <c r="V110" s="33"/>
      <c r="W110" s="33"/>
      <c r="X110" s="33"/>
      <c r="Y110" s="33"/>
      <c r="Z110" s="33"/>
      <c r="AA110" s="33"/>
      <c r="AB110" s="33"/>
      <c r="AC110" s="33"/>
      <c r="AD110" s="33"/>
      <c r="AE110" s="33"/>
    </row>
    <row r="111" spans="1:31" s="2" customFormat="1" ht="24.95" customHeight="1">
      <c r="A111" s="33"/>
      <c r="B111" s="34"/>
      <c r="C111" s="22" t="s">
        <v>125</v>
      </c>
      <c r="D111" s="33"/>
      <c r="E111" s="33"/>
      <c r="F111" s="33"/>
      <c r="G111" s="33"/>
      <c r="H111" s="33"/>
      <c r="I111" s="33"/>
      <c r="J111" s="33"/>
      <c r="K111" s="33"/>
      <c r="L111" s="43"/>
      <c r="S111" s="33"/>
      <c r="T111" s="33"/>
      <c r="U111" s="33"/>
      <c r="V111" s="33"/>
      <c r="W111" s="33"/>
      <c r="X111" s="33"/>
      <c r="Y111" s="33"/>
      <c r="Z111" s="33"/>
      <c r="AA111" s="33"/>
      <c r="AB111" s="33"/>
      <c r="AC111" s="33"/>
      <c r="AD111" s="33"/>
      <c r="AE111" s="33"/>
    </row>
    <row r="112" spans="1:31" s="2" customFormat="1" ht="6.95" customHeight="1">
      <c r="A112" s="33"/>
      <c r="B112" s="34"/>
      <c r="C112" s="33"/>
      <c r="D112" s="33"/>
      <c r="E112" s="33"/>
      <c r="F112" s="33"/>
      <c r="G112" s="33"/>
      <c r="H112" s="33"/>
      <c r="I112" s="33"/>
      <c r="J112" s="33"/>
      <c r="K112" s="33"/>
      <c r="L112" s="43"/>
      <c r="S112" s="33"/>
      <c r="T112" s="33"/>
      <c r="U112" s="33"/>
      <c r="V112" s="33"/>
      <c r="W112" s="33"/>
      <c r="X112" s="33"/>
      <c r="Y112" s="33"/>
      <c r="Z112" s="33"/>
      <c r="AA112" s="33"/>
      <c r="AB112" s="33"/>
      <c r="AC112" s="33"/>
      <c r="AD112" s="33"/>
      <c r="AE112" s="33"/>
    </row>
    <row r="113" spans="1:65" s="2" customFormat="1" ht="12" customHeight="1">
      <c r="A113" s="33"/>
      <c r="B113" s="34"/>
      <c r="C113" s="28" t="s">
        <v>16</v>
      </c>
      <c r="D113" s="33"/>
      <c r="E113" s="33"/>
      <c r="F113" s="33"/>
      <c r="G113" s="33"/>
      <c r="H113" s="33"/>
      <c r="I113" s="33"/>
      <c r="J113" s="33"/>
      <c r="K113" s="33"/>
      <c r="L113" s="43"/>
      <c r="S113" s="33"/>
      <c r="T113" s="33"/>
      <c r="U113" s="33"/>
      <c r="V113" s="33"/>
      <c r="W113" s="33"/>
      <c r="X113" s="33"/>
      <c r="Y113" s="33"/>
      <c r="Z113" s="33"/>
      <c r="AA113" s="33"/>
      <c r="AB113" s="33"/>
      <c r="AC113" s="33"/>
      <c r="AD113" s="33"/>
      <c r="AE113" s="33"/>
    </row>
    <row r="114" spans="1:65" s="2" customFormat="1" ht="16.5" customHeight="1">
      <c r="A114" s="33"/>
      <c r="B114" s="34"/>
      <c r="C114" s="33"/>
      <c r="D114" s="33"/>
      <c r="E114" s="261" t="str">
        <f>E7</f>
        <v>PD - Regenerace sídliště Nádražní II etapa</v>
      </c>
      <c r="F114" s="262"/>
      <c r="G114" s="262"/>
      <c r="H114" s="262"/>
      <c r="I114" s="33"/>
      <c r="J114" s="33"/>
      <c r="K114" s="33"/>
      <c r="L114" s="43"/>
      <c r="S114" s="33"/>
      <c r="T114" s="33"/>
      <c r="U114" s="33"/>
      <c r="V114" s="33"/>
      <c r="W114" s="33"/>
      <c r="X114" s="33"/>
      <c r="Y114" s="33"/>
      <c r="Z114" s="33"/>
      <c r="AA114" s="33"/>
      <c r="AB114" s="33"/>
      <c r="AC114" s="33"/>
      <c r="AD114" s="33"/>
      <c r="AE114" s="33"/>
    </row>
    <row r="115" spans="1:65" s="2" customFormat="1" ht="12" customHeight="1">
      <c r="A115" s="33"/>
      <c r="B115" s="34"/>
      <c r="C115" s="28" t="s">
        <v>110</v>
      </c>
      <c r="D115" s="33"/>
      <c r="E115" s="33"/>
      <c r="F115" s="33"/>
      <c r="G115" s="33"/>
      <c r="H115" s="33"/>
      <c r="I115" s="33"/>
      <c r="J115" s="33"/>
      <c r="K115" s="33"/>
      <c r="L115" s="43"/>
      <c r="S115" s="33"/>
      <c r="T115" s="33"/>
      <c r="U115" s="33"/>
      <c r="V115" s="33"/>
      <c r="W115" s="33"/>
      <c r="X115" s="33"/>
      <c r="Y115" s="33"/>
      <c r="Z115" s="33"/>
      <c r="AA115" s="33"/>
      <c r="AB115" s="33"/>
      <c r="AC115" s="33"/>
      <c r="AD115" s="33"/>
      <c r="AE115" s="33"/>
    </row>
    <row r="116" spans="1:65" s="2" customFormat="1" ht="16.5" customHeight="1">
      <c r="A116" s="33"/>
      <c r="B116" s="34"/>
      <c r="C116" s="33"/>
      <c r="D116" s="33"/>
      <c r="E116" s="226" t="str">
        <f>E9</f>
        <v>část - A - SO - 101 - komunikace</v>
      </c>
      <c r="F116" s="263"/>
      <c r="G116" s="263"/>
      <c r="H116" s="263"/>
      <c r="I116" s="33"/>
      <c r="J116" s="33"/>
      <c r="K116" s="33"/>
      <c r="L116" s="43"/>
      <c r="S116" s="33"/>
      <c r="T116" s="33"/>
      <c r="U116" s="33"/>
      <c r="V116" s="33"/>
      <c r="W116" s="33"/>
      <c r="X116" s="33"/>
      <c r="Y116" s="33"/>
      <c r="Z116" s="33"/>
      <c r="AA116" s="33"/>
      <c r="AB116" s="33"/>
      <c r="AC116" s="33"/>
      <c r="AD116" s="33"/>
      <c r="AE116" s="33"/>
    </row>
    <row r="117" spans="1:65" s="2" customFormat="1" ht="6.95" customHeight="1">
      <c r="A117" s="33"/>
      <c r="B117" s="34"/>
      <c r="C117" s="33"/>
      <c r="D117" s="33"/>
      <c r="E117" s="33"/>
      <c r="F117" s="33"/>
      <c r="G117" s="33"/>
      <c r="H117" s="33"/>
      <c r="I117" s="33"/>
      <c r="J117" s="33"/>
      <c r="K117" s="33"/>
      <c r="L117" s="43"/>
      <c r="S117" s="33"/>
      <c r="T117" s="33"/>
      <c r="U117" s="33"/>
      <c r="V117" s="33"/>
      <c r="W117" s="33"/>
      <c r="X117" s="33"/>
      <c r="Y117" s="33"/>
      <c r="Z117" s="33"/>
      <c r="AA117" s="33"/>
      <c r="AB117" s="33"/>
      <c r="AC117" s="33"/>
      <c r="AD117" s="33"/>
      <c r="AE117" s="33"/>
    </row>
    <row r="118" spans="1:65" s="2" customFormat="1" ht="12" customHeight="1">
      <c r="A118" s="33"/>
      <c r="B118" s="34"/>
      <c r="C118" s="28" t="s">
        <v>20</v>
      </c>
      <c r="D118" s="33"/>
      <c r="E118" s="33"/>
      <c r="F118" s="26" t="str">
        <f>F12</f>
        <v xml:space="preserve"> </v>
      </c>
      <c r="G118" s="33"/>
      <c r="H118" s="33"/>
      <c r="I118" s="28" t="s">
        <v>22</v>
      </c>
      <c r="J118" s="56" t="str">
        <f>IF(J12="","",J12)</f>
        <v>11. 8. 2022</v>
      </c>
      <c r="K118" s="33"/>
      <c r="L118" s="43"/>
      <c r="S118" s="33"/>
      <c r="T118" s="33"/>
      <c r="U118" s="33"/>
      <c r="V118" s="33"/>
      <c r="W118" s="33"/>
      <c r="X118" s="33"/>
      <c r="Y118" s="33"/>
      <c r="Z118" s="33"/>
      <c r="AA118" s="33"/>
      <c r="AB118" s="33"/>
      <c r="AC118" s="33"/>
      <c r="AD118" s="33"/>
      <c r="AE118" s="33"/>
    </row>
    <row r="119" spans="1:65" s="2" customFormat="1" ht="6.95" customHeight="1">
      <c r="A119" s="33"/>
      <c r="B119" s="34"/>
      <c r="C119" s="33"/>
      <c r="D119" s="33"/>
      <c r="E119" s="33"/>
      <c r="F119" s="33"/>
      <c r="G119" s="33"/>
      <c r="H119" s="33"/>
      <c r="I119" s="33"/>
      <c r="J119" s="33"/>
      <c r="K119" s="33"/>
      <c r="L119" s="43"/>
      <c r="S119" s="33"/>
      <c r="T119" s="33"/>
      <c r="U119" s="33"/>
      <c r="V119" s="33"/>
      <c r="W119" s="33"/>
      <c r="X119" s="33"/>
      <c r="Y119" s="33"/>
      <c r="Z119" s="33"/>
      <c r="AA119" s="33"/>
      <c r="AB119" s="33"/>
      <c r="AC119" s="33"/>
      <c r="AD119" s="33"/>
      <c r="AE119" s="33"/>
    </row>
    <row r="120" spans="1:65" s="2" customFormat="1" ht="15.2" customHeight="1">
      <c r="A120" s="33"/>
      <c r="B120" s="34"/>
      <c r="C120" s="28" t="s">
        <v>24</v>
      </c>
      <c r="D120" s="33"/>
      <c r="E120" s="33"/>
      <c r="F120" s="26" t="str">
        <f>E15</f>
        <v xml:space="preserve"> </v>
      </c>
      <c r="G120" s="33"/>
      <c r="H120" s="33"/>
      <c r="I120" s="28" t="s">
        <v>29</v>
      </c>
      <c r="J120" s="31" t="str">
        <f>E21</f>
        <v xml:space="preserve"> </v>
      </c>
      <c r="K120" s="33"/>
      <c r="L120" s="43"/>
      <c r="S120" s="33"/>
      <c r="T120" s="33"/>
      <c r="U120" s="33"/>
      <c r="V120" s="33"/>
      <c r="W120" s="33"/>
      <c r="X120" s="33"/>
      <c r="Y120" s="33"/>
      <c r="Z120" s="33"/>
      <c r="AA120" s="33"/>
      <c r="AB120" s="33"/>
      <c r="AC120" s="33"/>
      <c r="AD120" s="33"/>
      <c r="AE120" s="33"/>
    </row>
    <row r="121" spans="1:65" s="2" customFormat="1" ht="15.2" customHeight="1">
      <c r="A121" s="33"/>
      <c r="B121" s="34"/>
      <c r="C121" s="28" t="s">
        <v>27</v>
      </c>
      <c r="D121" s="33"/>
      <c r="E121" s="33"/>
      <c r="F121" s="26" t="str">
        <f>IF(E18="","",E18)</f>
        <v>Vyplň údaj</v>
      </c>
      <c r="G121" s="33"/>
      <c r="H121" s="33"/>
      <c r="I121" s="28" t="s">
        <v>31</v>
      </c>
      <c r="J121" s="31" t="str">
        <f>E24</f>
        <v xml:space="preserve"> </v>
      </c>
      <c r="K121" s="33"/>
      <c r="L121" s="43"/>
      <c r="S121" s="33"/>
      <c r="T121" s="33"/>
      <c r="U121" s="33"/>
      <c r="V121" s="33"/>
      <c r="W121" s="33"/>
      <c r="X121" s="33"/>
      <c r="Y121" s="33"/>
      <c r="Z121" s="33"/>
      <c r="AA121" s="33"/>
      <c r="AB121" s="33"/>
      <c r="AC121" s="33"/>
      <c r="AD121" s="33"/>
      <c r="AE121" s="33"/>
    </row>
    <row r="122" spans="1:65" s="2" customFormat="1" ht="10.35" customHeight="1">
      <c r="A122" s="33"/>
      <c r="B122" s="34"/>
      <c r="C122" s="33"/>
      <c r="D122" s="33"/>
      <c r="E122" s="33"/>
      <c r="F122" s="33"/>
      <c r="G122" s="33"/>
      <c r="H122" s="33"/>
      <c r="I122" s="33"/>
      <c r="J122" s="33"/>
      <c r="K122" s="33"/>
      <c r="L122" s="43"/>
      <c r="S122" s="33"/>
      <c r="T122" s="33"/>
      <c r="U122" s="33"/>
      <c r="V122" s="33"/>
      <c r="W122" s="33"/>
      <c r="X122" s="33"/>
      <c r="Y122" s="33"/>
      <c r="Z122" s="33"/>
      <c r="AA122" s="33"/>
      <c r="AB122" s="33"/>
      <c r="AC122" s="33"/>
      <c r="AD122" s="33"/>
      <c r="AE122" s="33"/>
    </row>
    <row r="123" spans="1:65" s="11" customFormat="1" ht="29.25" customHeight="1">
      <c r="A123" s="121"/>
      <c r="B123" s="122"/>
      <c r="C123" s="123" t="s">
        <v>126</v>
      </c>
      <c r="D123" s="124" t="s">
        <v>58</v>
      </c>
      <c r="E123" s="124" t="s">
        <v>54</v>
      </c>
      <c r="F123" s="124" t="s">
        <v>55</v>
      </c>
      <c r="G123" s="124" t="s">
        <v>127</v>
      </c>
      <c r="H123" s="124" t="s">
        <v>128</v>
      </c>
      <c r="I123" s="124" t="s">
        <v>129</v>
      </c>
      <c r="J123" s="124" t="s">
        <v>114</v>
      </c>
      <c r="K123" s="125" t="s">
        <v>130</v>
      </c>
      <c r="L123" s="126"/>
      <c r="M123" s="63" t="s">
        <v>1</v>
      </c>
      <c r="N123" s="64" t="s">
        <v>37</v>
      </c>
      <c r="O123" s="64" t="s">
        <v>131</v>
      </c>
      <c r="P123" s="64" t="s">
        <v>132</v>
      </c>
      <c r="Q123" s="64" t="s">
        <v>133</v>
      </c>
      <c r="R123" s="64" t="s">
        <v>134</v>
      </c>
      <c r="S123" s="64" t="s">
        <v>135</v>
      </c>
      <c r="T123" s="65" t="s">
        <v>136</v>
      </c>
      <c r="U123" s="121"/>
      <c r="V123" s="121"/>
      <c r="W123" s="121"/>
      <c r="X123" s="121"/>
      <c r="Y123" s="121"/>
      <c r="Z123" s="121"/>
      <c r="AA123" s="121"/>
      <c r="AB123" s="121"/>
      <c r="AC123" s="121"/>
      <c r="AD123" s="121"/>
      <c r="AE123" s="121"/>
    </row>
    <row r="124" spans="1:65" s="2" customFormat="1" ht="22.9" customHeight="1">
      <c r="A124" s="33"/>
      <c r="B124" s="34"/>
      <c r="C124" s="70" t="s">
        <v>137</v>
      </c>
      <c r="D124" s="33"/>
      <c r="E124" s="33"/>
      <c r="F124" s="33"/>
      <c r="G124" s="33"/>
      <c r="H124" s="33"/>
      <c r="I124" s="33"/>
      <c r="J124" s="127">
        <f>BK124</f>
        <v>0</v>
      </c>
      <c r="K124" s="33"/>
      <c r="L124" s="34"/>
      <c r="M124" s="66"/>
      <c r="N124" s="57"/>
      <c r="O124" s="67"/>
      <c r="P124" s="128">
        <f>P125</f>
        <v>0</v>
      </c>
      <c r="Q124" s="67"/>
      <c r="R124" s="128">
        <f>R125</f>
        <v>622.00219000000004</v>
      </c>
      <c r="S124" s="67"/>
      <c r="T124" s="129">
        <f>T125</f>
        <v>372.15050000000002</v>
      </c>
      <c r="U124" s="33"/>
      <c r="V124" s="33"/>
      <c r="W124" s="33"/>
      <c r="X124" s="33"/>
      <c r="Y124" s="33"/>
      <c r="Z124" s="33"/>
      <c r="AA124" s="33"/>
      <c r="AB124" s="33"/>
      <c r="AC124" s="33"/>
      <c r="AD124" s="33"/>
      <c r="AE124" s="33"/>
      <c r="AT124" s="18" t="s">
        <v>72</v>
      </c>
      <c r="AU124" s="18" t="s">
        <v>116</v>
      </c>
      <c r="BK124" s="130">
        <f>BK125</f>
        <v>0</v>
      </c>
    </row>
    <row r="125" spans="1:65" s="12" customFormat="1" ht="25.9" customHeight="1">
      <c r="B125" s="131"/>
      <c r="D125" s="132" t="s">
        <v>72</v>
      </c>
      <c r="E125" s="133" t="s">
        <v>138</v>
      </c>
      <c r="F125" s="133" t="s">
        <v>139</v>
      </c>
      <c r="I125" s="134"/>
      <c r="J125" s="135">
        <f>BK125</f>
        <v>0</v>
      </c>
      <c r="L125" s="131"/>
      <c r="M125" s="136"/>
      <c r="N125" s="137"/>
      <c r="O125" s="137"/>
      <c r="P125" s="138">
        <f>P126+P204+P205+P282+P288+P386+P421</f>
        <v>0</v>
      </c>
      <c r="Q125" s="137"/>
      <c r="R125" s="138">
        <f>R126+R204+R205+R282+R288+R386+R421</f>
        <v>622.00219000000004</v>
      </c>
      <c r="S125" s="137"/>
      <c r="T125" s="139">
        <f>T126+T204+T205+T282+T288+T386+T421</f>
        <v>372.15050000000002</v>
      </c>
      <c r="AR125" s="132" t="s">
        <v>81</v>
      </c>
      <c r="AT125" s="140" t="s">
        <v>72</v>
      </c>
      <c r="AU125" s="140" t="s">
        <v>73</v>
      </c>
      <c r="AY125" s="132" t="s">
        <v>140</v>
      </c>
      <c r="BK125" s="141">
        <f>BK126+BK204+BK205+BK282+BK288+BK386+BK421</f>
        <v>0</v>
      </c>
    </row>
    <row r="126" spans="1:65" s="12" customFormat="1" ht="22.9" customHeight="1">
      <c r="B126" s="131"/>
      <c r="D126" s="132" t="s">
        <v>72</v>
      </c>
      <c r="E126" s="142" t="s">
        <v>81</v>
      </c>
      <c r="F126" s="142" t="s">
        <v>141</v>
      </c>
      <c r="I126" s="134"/>
      <c r="J126" s="143">
        <f>BK126</f>
        <v>0</v>
      </c>
      <c r="L126" s="131"/>
      <c r="M126" s="136"/>
      <c r="N126" s="137"/>
      <c r="O126" s="137"/>
      <c r="P126" s="138">
        <f>SUM(P127:P203)</f>
        <v>0</v>
      </c>
      <c r="Q126" s="137"/>
      <c r="R126" s="138">
        <f>SUM(R127:R203)</f>
        <v>63.480500000000006</v>
      </c>
      <c r="S126" s="137"/>
      <c r="T126" s="139">
        <f>SUM(T127:T203)</f>
        <v>361.73200000000003</v>
      </c>
      <c r="AR126" s="132" t="s">
        <v>81</v>
      </c>
      <c r="AT126" s="140" t="s">
        <v>72</v>
      </c>
      <c r="AU126" s="140" t="s">
        <v>81</v>
      </c>
      <c r="AY126" s="132" t="s">
        <v>140</v>
      </c>
      <c r="BK126" s="141">
        <f>SUM(BK127:BK203)</f>
        <v>0</v>
      </c>
    </row>
    <row r="127" spans="1:65" s="2" customFormat="1" ht="24.2" customHeight="1">
      <c r="A127" s="33"/>
      <c r="B127" s="144"/>
      <c r="C127" s="145" t="s">
        <v>83</v>
      </c>
      <c r="D127" s="145" t="s">
        <v>142</v>
      </c>
      <c r="E127" s="146" t="s">
        <v>143</v>
      </c>
      <c r="F127" s="147" t="s">
        <v>144</v>
      </c>
      <c r="G127" s="148" t="s">
        <v>145</v>
      </c>
      <c r="H127" s="149">
        <v>200</v>
      </c>
      <c r="I127" s="150"/>
      <c r="J127" s="151">
        <f>ROUND(I127*H127,2)</f>
        <v>0</v>
      </c>
      <c r="K127" s="147" t="s">
        <v>146</v>
      </c>
      <c r="L127" s="34"/>
      <c r="M127" s="152" t="s">
        <v>1</v>
      </c>
      <c r="N127" s="153" t="s">
        <v>38</v>
      </c>
      <c r="O127" s="59"/>
      <c r="P127" s="154">
        <f>O127*H127</f>
        <v>0</v>
      </c>
      <c r="Q127" s="154">
        <v>0</v>
      </c>
      <c r="R127" s="154">
        <f>Q127*H127</f>
        <v>0</v>
      </c>
      <c r="S127" s="154">
        <v>0.255</v>
      </c>
      <c r="T127" s="155">
        <f>S127*H127</f>
        <v>51</v>
      </c>
      <c r="U127" s="33"/>
      <c r="V127" s="33"/>
      <c r="W127" s="33"/>
      <c r="X127" s="33"/>
      <c r="Y127" s="33"/>
      <c r="Z127" s="33"/>
      <c r="AA127" s="33"/>
      <c r="AB127" s="33"/>
      <c r="AC127" s="33"/>
      <c r="AD127" s="33"/>
      <c r="AE127" s="33"/>
      <c r="AR127" s="156" t="s">
        <v>147</v>
      </c>
      <c r="AT127" s="156" t="s">
        <v>142</v>
      </c>
      <c r="AU127" s="156" t="s">
        <v>83</v>
      </c>
      <c r="AY127" s="18" t="s">
        <v>140</v>
      </c>
      <c r="BE127" s="157">
        <f>IF(N127="základní",J127,0)</f>
        <v>0</v>
      </c>
      <c r="BF127" s="157">
        <f>IF(N127="snížená",J127,0)</f>
        <v>0</v>
      </c>
      <c r="BG127" s="157">
        <f>IF(N127="zákl. přenesená",J127,0)</f>
        <v>0</v>
      </c>
      <c r="BH127" s="157">
        <f>IF(N127="sníž. přenesená",J127,0)</f>
        <v>0</v>
      </c>
      <c r="BI127" s="157">
        <f>IF(N127="nulová",J127,0)</f>
        <v>0</v>
      </c>
      <c r="BJ127" s="18" t="s">
        <v>81</v>
      </c>
      <c r="BK127" s="157">
        <f>ROUND(I127*H127,2)</f>
        <v>0</v>
      </c>
      <c r="BL127" s="18" t="s">
        <v>147</v>
      </c>
      <c r="BM127" s="156" t="s">
        <v>148</v>
      </c>
    </row>
    <row r="128" spans="1:65" s="2" customFormat="1" ht="48.75">
      <c r="A128" s="33"/>
      <c r="B128" s="34"/>
      <c r="C128" s="33"/>
      <c r="D128" s="158" t="s">
        <v>149</v>
      </c>
      <c r="E128" s="33"/>
      <c r="F128" s="159" t="s">
        <v>150</v>
      </c>
      <c r="G128" s="33"/>
      <c r="H128" s="33"/>
      <c r="I128" s="160"/>
      <c r="J128" s="33"/>
      <c r="K128" s="33"/>
      <c r="L128" s="34"/>
      <c r="M128" s="161"/>
      <c r="N128" s="162"/>
      <c r="O128" s="59"/>
      <c r="P128" s="59"/>
      <c r="Q128" s="59"/>
      <c r="R128" s="59"/>
      <c r="S128" s="59"/>
      <c r="T128" s="60"/>
      <c r="U128" s="33"/>
      <c r="V128" s="33"/>
      <c r="W128" s="33"/>
      <c r="X128" s="33"/>
      <c r="Y128" s="33"/>
      <c r="Z128" s="33"/>
      <c r="AA128" s="33"/>
      <c r="AB128" s="33"/>
      <c r="AC128" s="33"/>
      <c r="AD128" s="33"/>
      <c r="AE128" s="33"/>
      <c r="AT128" s="18" t="s">
        <v>149</v>
      </c>
      <c r="AU128" s="18" t="s">
        <v>83</v>
      </c>
    </row>
    <row r="129" spans="1:65" s="2" customFormat="1" ht="11.25">
      <c r="A129" s="33"/>
      <c r="B129" s="34"/>
      <c r="C129" s="33"/>
      <c r="D129" s="163" t="s">
        <v>151</v>
      </c>
      <c r="E129" s="33"/>
      <c r="F129" s="164" t="s">
        <v>152</v>
      </c>
      <c r="G129" s="33"/>
      <c r="H129" s="33"/>
      <c r="I129" s="160"/>
      <c r="J129" s="33"/>
      <c r="K129" s="33"/>
      <c r="L129" s="34"/>
      <c r="M129" s="161"/>
      <c r="N129" s="162"/>
      <c r="O129" s="59"/>
      <c r="P129" s="59"/>
      <c r="Q129" s="59"/>
      <c r="R129" s="59"/>
      <c r="S129" s="59"/>
      <c r="T129" s="60"/>
      <c r="U129" s="33"/>
      <c r="V129" s="33"/>
      <c r="W129" s="33"/>
      <c r="X129" s="33"/>
      <c r="Y129" s="33"/>
      <c r="Z129" s="33"/>
      <c r="AA129" s="33"/>
      <c r="AB129" s="33"/>
      <c r="AC129" s="33"/>
      <c r="AD129" s="33"/>
      <c r="AE129" s="33"/>
      <c r="AT129" s="18" t="s">
        <v>151</v>
      </c>
      <c r="AU129" s="18" t="s">
        <v>83</v>
      </c>
    </row>
    <row r="130" spans="1:65" s="2" customFormat="1" ht="146.25">
      <c r="A130" s="33"/>
      <c r="B130" s="34"/>
      <c r="C130" s="33"/>
      <c r="D130" s="158" t="s">
        <v>153</v>
      </c>
      <c r="E130" s="33"/>
      <c r="F130" s="165" t="s">
        <v>154</v>
      </c>
      <c r="G130" s="33"/>
      <c r="H130" s="33"/>
      <c r="I130" s="160"/>
      <c r="J130" s="33"/>
      <c r="K130" s="33"/>
      <c r="L130" s="34"/>
      <c r="M130" s="161"/>
      <c r="N130" s="162"/>
      <c r="O130" s="59"/>
      <c r="P130" s="59"/>
      <c r="Q130" s="59"/>
      <c r="R130" s="59"/>
      <c r="S130" s="59"/>
      <c r="T130" s="60"/>
      <c r="U130" s="33"/>
      <c r="V130" s="33"/>
      <c r="W130" s="33"/>
      <c r="X130" s="33"/>
      <c r="Y130" s="33"/>
      <c r="Z130" s="33"/>
      <c r="AA130" s="33"/>
      <c r="AB130" s="33"/>
      <c r="AC130" s="33"/>
      <c r="AD130" s="33"/>
      <c r="AE130" s="33"/>
      <c r="AT130" s="18" t="s">
        <v>153</v>
      </c>
      <c r="AU130" s="18" t="s">
        <v>83</v>
      </c>
    </row>
    <row r="131" spans="1:65" s="13" customFormat="1" ht="11.25">
      <c r="B131" s="166"/>
      <c r="D131" s="158" t="s">
        <v>155</v>
      </c>
      <c r="E131" s="167" t="s">
        <v>1</v>
      </c>
      <c r="F131" s="168" t="s">
        <v>156</v>
      </c>
      <c r="H131" s="169">
        <v>200</v>
      </c>
      <c r="I131" s="170"/>
      <c r="L131" s="166"/>
      <c r="M131" s="171"/>
      <c r="N131" s="172"/>
      <c r="O131" s="172"/>
      <c r="P131" s="172"/>
      <c r="Q131" s="172"/>
      <c r="R131" s="172"/>
      <c r="S131" s="172"/>
      <c r="T131" s="173"/>
      <c r="AT131" s="167" t="s">
        <v>155</v>
      </c>
      <c r="AU131" s="167" t="s">
        <v>83</v>
      </c>
      <c r="AV131" s="13" t="s">
        <v>83</v>
      </c>
      <c r="AW131" s="13" t="s">
        <v>30</v>
      </c>
      <c r="AX131" s="13" t="s">
        <v>73</v>
      </c>
      <c r="AY131" s="167" t="s">
        <v>140</v>
      </c>
    </row>
    <row r="132" spans="1:65" s="14" customFormat="1" ht="11.25">
      <c r="B132" s="174"/>
      <c r="D132" s="158" t="s">
        <v>155</v>
      </c>
      <c r="E132" s="175" t="s">
        <v>1</v>
      </c>
      <c r="F132" s="176" t="s">
        <v>157</v>
      </c>
      <c r="H132" s="177">
        <v>200</v>
      </c>
      <c r="I132" s="178"/>
      <c r="L132" s="174"/>
      <c r="M132" s="179"/>
      <c r="N132" s="180"/>
      <c r="O132" s="180"/>
      <c r="P132" s="180"/>
      <c r="Q132" s="180"/>
      <c r="R132" s="180"/>
      <c r="S132" s="180"/>
      <c r="T132" s="181"/>
      <c r="AT132" s="175" t="s">
        <v>155</v>
      </c>
      <c r="AU132" s="175" t="s">
        <v>83</v>
      </c>
      <c r="AV132" s="14" t="s">
        <v>147</v>
      </c>
      <c r="AW132" s="14" t="s">
        <v>30</v>
      </c>
      <c r="AX132" s="14" t="s">
        <v>81</v>
      </c>
      <c r="AY132" s="175" t="s">
        <v>140</v>
      </c>
    </row>
    <row r="133" spans="1:65" s="2" customFormat="1" ht="24.2" customHeight="1">
      <c r="A133" s="33"/>
      <c r="B133" s="144"/>
      <c r="C133" s="145" t="s">
        <v>158</v>
      </c>
      <c r="D133" s="145" t="s">
        <v>142</v>
      </c>
      <c r="E133" s="146" t="s">
        <v>159</v>
      </c>
      <c r="F133" s="147" t="s">
        <v>160</v>
      </c>
      <c r="G133" s="148" t="s">
        <v>145</v>
      </c>
      <c r="H133" s="149">
        <v>14</v>
      </c>
      <c r="I133" s="150"/>
      <c r="J133" s="151">
        <f>ROUND(I133*H133,2)</f>
        <v>0</v>
      </c>
      <c r="K133" s="147" t="s">
        <v>146</v>
      </c>
      <c r="L133" s="34"/>
      <c r="M133" s="152" t="s">
        <v>1</v>
      </c>
      <c r="N133" s="153" t="s">
        <v>38</v>
      </c>
      <c r="O133" s="59"/>
      <c r="P133" s="154">
        <f>O133*H133</f>
        <v>0</v>
      </c>
      <c r="Q133" s="154">
        <v>0</v>
      </c>
      <c r="R133" s="154">
        <f>Q133*H133</f>
        <v>0</v>
      </c>
      <c r="S133" s="154">
        <v>0.38800000000000001</v>
      </c>
      <c r="T133" s="155">
        <f>S133*H133</f>
        <v>5.4320000000000004</v>
      </c>
      <c r="U133" s="33"/>
      <c r="V133" s="33"/>
      <c r="W133" s="33"/>
      <c r="X133" s="33"/>
      <c r="Y133" s="33"/>
      <c r="Z133" s="33"/>
      <c r="AA133" s="33"/>
      <c r="AB133" s="33"/>
      <c r="AC133" s="33"/>
      <c r="AD133" s="33"/>
      <c r="AE133" s="33"/>
      <c r="AR133" s="156" t="s">
        <v>147</v>
      </c>
      <c r="AT133" s="156" t="s">
        <v>142</v>
      </c>
      <c r="AU133" s="156" t="s">
        <v>83</v>
      </c>
      <c r="AY133" s="18" t="s">
        <v>140</v>
      </c>
      <c r="BE133" s="157">
        <f>IF(N133="základní",J133,0)</f>
        <v>0</v>
      </c>
      <c r="BF133" s="157">
        <f>IF(N133="snížená",J133,0)</f>
        <v>0</v>
      </c>
      <c r="BG133" s="157">
        <f>IF(N133="zákl. přenesená",J133,0)</f>
        <v>0</v>
      </c>
      <c r="BH133" s="157">
        <f>IF(N133="sníž. přenesená",J133,0)</f>
        <v>0</v>
      </c>
      <c r="BI133" s="157">
        <f>IF(N133="nulová",J133,0)</f>
        <v>0</v>
      </c>
      <c r="BJ133" s="18" t="s">
        <v>81</v>
      </c>
      <c r="BK133" s="157">
        <f>ROUND(I133*H133,2)</f>
        <v>0</v>
      </c>
      <c r="BL133" s="18" t="s">
        <v>147</v>
      </c>
      <c r="BM133" s="156" t="s">
        <v>161</v>
      </c>
    </row>
    <row r="134" spans="1:65" s="2" customFormat="1" ht="39">
      <c r="A134" s="33"/>
      <c r="B134" s="34"/>
      <c r="C134" s="33"/>
      <c r="D134" s="158" t="s">
        <v>149</v>
      </c>
      <c r="E134" s="33"/>
      <c r="F134" s="159" t="s">
        <v>162</v>
      </c>
      <c r="G134" s="33"/>
      <c r="H134" s="33"/>
      <c r="I134" s="160"/>
      <c r="J134" s="33"/>
      <c r="K134" s="33"/>
      <c r="L134" s="34"/>
      <c r="M134" s="161"/>
      <c r="N134" s="162"/>
      <c r="O134" s="59"/>
      <c r="P134" s="59"/>
      <c r="Q134" s="59"/>
      <c r="R134" s="59"/>
      <c r="S134" s="59"/>
      <c r="T134" s="60"/>
      <c r="U134" s="33"/>
      <c r="V134" s="33"/>
      <c r="W134" s="33"/>
      <c r="X134" s="33"/>
      <c r="Y134" s="33"/>
      <c r="Z134" s="33"/>
      <c r="AA134" s="33"/>
      <c r="AB134" s="33"/>
      <c r="AC134" s="33"/>
      <c r="AD134" s="33"/>
      <c r="AE134" s="33"/>
      <c r="AT134" s="18" t="s">
        <v>149</v>
      </c>
      <c r="AU134" s="18" t="s">
        <v>83</v>
      </c>
    </row>
    <row r="135" spans="1:65" s="2" customFormat="1" ht="11.25">
      <c r="A135" s="33"/>
      <c r="B135" s="34"/>
      <c r="C135" s="33"/>
      <c r="D135" s="163" t="s">
        <v>151</v>
      </c>
      <c r="E135" s="33"/>
      <c r="F135" s="164" t="s">
        <v>163</v>
      </c>
      <c r="G135" s="33"/>
      <c r="H135" s="33"/>
      <c r="I135" s="160"/>
      <c r="J135" s="33"/>
      <c r="K135" s="33"/>
      <c r="L135" s="34"/>
      <c r="M135" s="161"/>
      <c r="N135" s="162"/>
      <c r="O135" s="59"/>
      <c r="P135" s="59"/>
      <c r="Q135" s="59"/>
      <c r="R135" s="59"/>
      <c r="S135" s="59"/>
      <c r="T135" s="60"/>
      <c r="U135" s="33"/>
      <c r="V135" s="33"/>
      <c r="W135" s="33"/>
      <c r="X135" s="33"/>
      <c r="Y135" s="33"/>
      <c r="Z135" s="33"/>
      <c r="AA135" s="33"/>
      <c r="AB135" s="33"/>
      <c r="AC135" s="33"/>
      <c r="AD135" s="33"/>
      <c r="AE135" s="33"/>
      <c r="AT135" s="18" t="s">
        <v>151</v>
      </c>
      <c r="AU135" s="18" t="s">
        <v>83</v>
      </c>
    </row>
    <row r="136" spans="1:65" s="13" customFormat="1" ht="11.25">
      <c r="B136" s="166"/>
      <c r="D136" s="158" t="s">
        <v>155</v>
      </c>
      <c r="E136" s="167" t="s">
        <v>1</v>
      </c>
      <c r="F136" s="168" t="s">
        <v>164</v>
      </c>
      <c r="H136" s="169">
        <v>14</v>
      </c>
      <c r="I136" s="170"/>
      <c r="L136" s="166"/>
      <c r="M136" s="171"/>
      <c r="N136" s="172"/>
      <c r="O136" s="172"/>
      <c r="P136" s="172"/>
      <c r="Q136" s="172"/>
      <c r="R136" s="172"/>
      <c r="S136" s="172"/>
      <c r="T136" s="173"/>
      <c r="AT136" s="167" t="s">
        <v>155</v>
      </c>
      <c r="AU136" s="167" t="s">
        <v>83</v>
      </c>
      <c r="AV136" s="13" t="s">
        <v>83</v>
      </c>
      <c r="AW136" s="13" t="s">
        <v>30</v>
      </c>
      <c r="AX136" s="13" t="s">
        <v>81</v>
      </c>
      <c r="AY136" s="167" t="s">
        <v>140</v>
      </c>
    </row>
    <row r="137" spans="1:65" s="2" customFormat="1" ht="24.2" customHeight="1">
      <c r="A137" s="33"/>
      <c r="B137" s="144"/>
      <c r="C137" s="145" t="s">
        <v>165</v>
      </c>
      <c r="D137" s="145" t="s">
        <v>142</v>
      </c>
      <c r="E137" s="146" t="s">
        <v>166</v>
      </c>
      <c r="F137" s="147" t="s">
        <v>167</v>
      </c>
      <c r="G137" s="148" t="s">
        <v>145</v>
      </c>
      <c r="H137" s="149">
        <v>30</v>
      </c>
      <c r="I137" s="150"/>
      <c r="J137" s="151">
        <f>ROUND(I137*H137,2)</f>
        <v>0</v>
      </c>
      <c r="K137" s="147" t="s">
        <v>146</v>
      </c>
      <c r="L137" s="34"/>
      <c r="M137" s="152" t="s">
        <v>1</v>
      </c>
      <c r="N137" s="153" t="s">
        <v>38</v>
      </c>
      <c r="O137" s="59"/>
      <c r="P137" s="154">
        <f>O137*H137</f>
        <v>0</v>
      </c>
      <c r="Q137" s="154">
        <v>0</v>
      </c>
      <c r="R137" s="154">
        <f>Q137*H137</f>
        <v>0</v>
      </c>
      <c r="S137" s="154">
        <v>0.17</v>
      </c>
      <c r="T137" s="155">
        <f>S137*H137</f>
        <v>5.1000000000000005</v>
      </c>
      <c r="U137" s="33"/>
      <c r="V137" s="33"/>
      <c r="W137" s="33"/>
      <c r="X137" s="33"/>
      <c r="Y137" s="33"/>
      <c r="Z137" s="33"/>
      <c r="AA137" s="33"/>
      <c r="AB137" s="33"/>
      <c r="AC137" s="33"/>
      <c r="AD137" s="33"/>
      <c r="AE137" s="33"/>
      <c r="AR137" s="156" t="s">
        <v>147</v>
      </c>
      <c r="AT137" s="156" t="s">
        <v>142</v>
      </c>
      <c r="AU137" s="156" t="s">
        <v>83</v>
      </c>
      <c r="AY137" s="18" t="s">
        <v>140</v>
      </c>
      <c r="BE137" s="157">
        <f>IF(N137="základní",J137,0)</f>
        <v>0</v>
      </c>
      <c r="BF137" s="157">
        <f>IF(N137="snížená",J137,0)</f>
        <v>0</v>
      </c>
      <c r="BG137" s="157">
        <f>IF(N137="zákl. přenesená",J137,0)</f>
        <v>0</v>
      </c>
      <c r="BH137" s="157">
        <f>IF(N137="sníž. přenesená",J137,0)</f>
        <v>0</v>
      </c>
      <c r="BI137" s="157">
        <f>IF(N137="nulová",J137,0)</f>
        <v>0</v>
      </c>
      <c r="BJ137" s="18" t="s">
        <v>81</v>
      </c>
      <c r="BK137" s="157">
        <f>ROUND(I137*H137,2)</f>
        <v>0</v>
      </c>
      <c r="BL137" s="18" t="s">
        <v>147</v>
      </c>
      <c r="BM137" s="156" t="s">
        <v>168</v>
      </c>
    </row>
    <row r="138" spans="1:65" s="2" customFormat="1" ht="39">
      <c r="A138" s="33"/>
      <c r="B138" s="34"/>
      <c r="C138" s="33"/>
      <c r="D138" s="158" t="s">
        <v>149</v>
      </c>
      <c r="E138" s="33"/>
      <c r="F138" s="159" t="s">
        <v>169</v>
      </c>
      <c r="G138" s="33"/>
      <c r="H138" s="33"/>
      <c r="I138" s="160"/>
      <c r="J138" s="33"/>
      <c r="K138" s="33"/>
      <c r="L138" s="34"/>
      <c r="M138" s="161"/>
      <c r="N138" s="162"/>
      <c r="O138" s="59"/>
      <c r="P138" s="59"/>
      <c r="Q138" s="59"/>
      <c r="R138" s="59"/>
      <c r="S138" s="59"/>
      <c r="T138" s="60"/>
      <c r="U138" s="33"/>
      <c r="V138" s="33"/>
      <c r="W138" s="33"/>
      <c r="X138" s="33"/>
      <c r="Y138" s="33"/>
      <c r="Z138" s="33"/>
      <c r="AA138" s="33"/>
      <c r="AB138" s="33"/>
      <c r="AC138" s="33"/>
      <c r="AD138" s="33"/>
      <c r="AE138" s="33"/>
      <c r="AT138" s="18" t="s">
        <v>149</v>
      </c>
      <c r="AU138" s="18" t="s">
        <v>83</v>
      </c>
    </row>
    <row r="139" spans="1:65" s="2" customFormat="1" ht="11.25">
      <c r="A139" s="33"/>
      <c r="B139" s="34"/>
      <c r="C139" s="33"/>
      <c r="D139" s="163" t="s">
        <v>151</v>
      </c>
      <c r="E139" s="33"/>
      <c r="F139" s="164" t="s">
        <v>170</v>
      </c>
      <c r="G139" s="33"/>
      <c r="H139" s="33"/>
      <c r="I139" s="160"/>
      <c r="J139" s="33"/>
      <c r="K139" s="33"/>
      <c r="L139" s="34"/>
      <c r="M139" s="161"/>
      <c r="N139" s="162"/>
      <c r="O139" s="59"/>
      <c r="P139" s="59"/>
      <c r="Q139" s="59"/>
      <c r="R139" s="59"/>
      <c r="S139" s="59"/>
      <c r="T139" s="60"/>
      <c r="U139" s="33"/>
      <c r="V139" s="33"/>
      <c r="W139" s="33"/>
      <c r="X139" s="33"/>
      <c r="Y139" s="33"/>
      <c r="Z139" s="33"/>
      <c r="AA139" s="33"/>
      <c r="AB139" s="33"/>
      <c r="AC139" s="33"/>
      <c r="AD139" s="33"/>
      <c r="AE139" s="33"/>
      <c r="AT139" s="18" t="s">
        <v>151</v>
      </c>
      <c r="AU139" s="18" t="s">
        <v>83</v>
      </c>
    </row>
    <row r="140" spans="1:65" s="13" customFormat="1" ht="33.75">
      <c r="B140" s="166"/>
      <c r="D140" s="158" t="s">
        <v>155</v>
      </c>
      <c r="E140" s="167" t="s">
        <v>1</v>
      </c>
      <c r="F140" s="168" t="s">
        <v>171</v>
      </c>
      <c r="H140" s="169">
        <v>30</v>
      </c>
      <c r="I140" s="170"/>
      <c r="L140" s="166"/>
      <c r="M140" s="171"/>
      <c r="N140" s="172"/>
      <c r="O140" s="172"/>
      <c r="P140" s="172"/>
      <c r="Q140" s="172"/>
      <c r="R140" s="172"/>
      <c r="S140" s="172"/>
      <c r="T140" s="173"/>
      <c r="AT140" s="167" t="s">
        <v>155</v>
      </c>
      <c r="AU140" s="167" t="s">
        <v>83</v>
      </c>
      <c r="AV140" s="13" t="s">
        <v>83</v>
      </c>
      <c r="AW140" s="13" t="s">
        <v>30</v>
      </c>
      <c r="AX140" s="13" t="s">
        <v>81</v>
      </c>
      <c r="AY140" s="167" t="s">
        <v>140</v>
      </c>
    </row>
    <row r="141" spans="1:65" s="2" customFormat="1" ht="24.2" customHeight="1">
      <c r="A141" s="33"/>
      <c r="B141" s="144"/>
      <c r="C141" s="145" t="s">
        <v>172</v>
      </c>
      <c r="D141" s="145" t="s">
        <v>142</v>
      </c>
      <c r="E141" s="146" t="s">
        <v>173</v>
      </c>
      <c r="F141" s="147" t="s">
        <v>174</v>
      </c>
      <c r="G141" s="148" t="s">
        <v>145</v>
      </c>
      <c r="H141" s="149">
        <v>300</v>
      </c>
      <c r="I141" s="150"/>
      <c r="J141" s="151">
        <f>ROUND(I141*H141,2)</f>
        <v>0</v>
      </c>
      <c r="K141" s="147" t="s">
        <v>146</v>
      </c>
      <c r="L141" s="34"/>
      <c r="M141" s="152" t="s">
        <v>1</v>
      </c>
      <c r="N141" s="153" t="s">
        <v>38</v>
      </c>
      <c r="O141" s="59"/>
      <c r="P141" s="154">
        <f>O141*H141</f>
        <v>0</v>
      </c>
      <c r="Q141" s="154">
        <v>0</v>
      </c>
      <c r="R141" s="154">
        <f>Q141*H141</f>
        <v>0</v>
      </c>
      <c r="S141" s="154">
        <v>0.44</v>
      </c>
      <c r="T141" s="155">
        <f>S141*H141</f>
        <v>132</v>
      </c>
      <c r="U141" s="33"/>
      <c r="V141" s="33"/>
      <c r="W141" s="33"/>
      <c r="X141" s="33"/>
      <c r="Y141" s="33"/>
      <c r="Z141" s="33"/>
      <c r="AA141" s="33"/>
      <c r="AB141" s="33"/>
      <c r="AC141" s="33"/>
      <c r="AD141" s="33"/>
      <c r="AE141" s="33"/>
      <c r="AR141" s="156" t="s">
        <v>147</v>
      </c>
      <c r="AT141" s="156" t="s">
        <v>142</v>
      </c>
      <c r="AU141" s="156" t="s">
        <v>83</v>
      </c>
      <c r="AY141" s="18" t="s">
        <v>140</v>
      </c>
      <c r="BE141" s="157">
        <f>IF(N141="základní",J141,0)</f>
        <v>0</v>
      </c>
      <c r="BF141" s="157">
        <f>IF(N141="snížená",J141,0)</f>
        <v>0</v>
      </c>
      <c r="BG141" s="157">
        <f>IF(N141="zákl. přenesená",J141,0)</f>
        <v>0</v>
      </c>
      <c r="BH141" s="157">
        <f>IF(N141="sníž. přenesená",J141,0)</f>
        <v>0</v>
      </c>
      <c r="BI141" s="157">
        <f>IF(N141="nulová",J141,0)</f>
        <v>0</v>
      </c>
      <c r="BJ141" s="18" t="s">
        <v>81</v>
      </c>
      <c r="BK141" s="157">
        <f>ROUND(I141*H141,2)</f>
        <v>0</v>
      </c>
      <c r="BL141" s="18" t="s">
        <v>147</v>
      </c>
      <c r="BM141" s="156" t="s">
        <v>175</v>
      </c>
    </row>
    <row r="142" spans="1:65" s="2" customFormat="1" ht="39">
      <c r="A142" s="33"/>
      <c r="B142" s="34"/>
      <c r="C142" s="33"/>
      <c r="D142" s="158" t="s">
        <v>149</v>
      </c>
      <c r="E142" s="33"/>
      <c r="F142" s="159" t="s">
        <v>176</v>
      </c>
      <c r="G142" s="33"/>
      <c r="H142" s="33"/>
      <c r="I142" s="160"/>
      <c r="J142" s="33"/>
      <c r="K142" s="33"/>
      <c r="L142" s="34"/>
      <c r="M142" s="161"/>
      <c r="N142" s="162"/>
      <c r="O142" s="59"/>
      <c r="P142" s="59"/>
      <c r="Q142" s="59"/>
      <c r="R142" s="59"/>
      <c r="S142" s="59"/>
      <c r="T142" s="60"/>
      <c r="U142" s="33"/>
      <c r="V142" s="33"/>
      <c r="W142" s="33"/>
      <c r="X142" s="33"/>
      <c r="Y142" s="33"/>
      <c r="Z142" s="33"/>
      <c r="AA142" s="33"/>
      <c r="AB142" s="33"/>
      <c r="AC142" s="33"/>
      <c r="AD142" s="33"/>
      <c r="AE142" s="33"/>
      <c r="AT142" s="18" t="s">
        <v>149</v>
      </c>
      <c r="AU142" s="18" t="s">
        <v>83</v>
      </c>
    </row>
    <row r="143" spans="1:65" s="2" customFormat="1" ht="11.25">
      <c r="A143" s="33"/>
      <c r="B143" s="34"/>
      <c r="C143" s="33"/>
      <c r="D143" s="163" t="s">
        <v>151</v>
      </c>
      <c r="E143" s="33"/>
      <c r="F143" s="164" t="s">
        <v>177</v>
      </c>
      <c r="G143" s="33"/>
      <c r="H143" s="33"/>
      <c r="I143" s="160"/>
      <c r="J143" s="33"/>
      <c r="K143" s="33"/>
      <c r="L143" s="34"/>
      <c r="M143" s="161"/>
      <c r="N143" s="162"/>
      <c r="O143" s="59"/>
      <c r="P143" s="59"/>
      <c r="Q143" s="59"/>
      <c r="R143" s="59"/>
      <c r="S143" s="59"/>
      <c r="T143" s="60"/>
      <c r="U143" s="33"/>
      <c r="V143" s="33"/>
      <c r="W143" s="33"/>
      <c r="X143" s="33"/>
      <c r="Y143" s="33"/>
      <c r="Z143" s="33"/>
      <c r="AA143" s="33"/>
      <c r="AB143" s="33"/>
      <c r="AC143" s="33"/>
      <c r="AD143" s="33"/>
      <c r="AE143" s="33"/>
      <c r="AT143" s="18" t="s">
        <v>151</v>
      </c>
      <c r="AU143" s="18" t="s">
        <v>83</v>
      </c>
    </row>
    <row r="144" spans="1:65" s="2" customFormat="1" ht="253.5">
      <c r="A144" s="33"/>
      <c r="B144" s="34"/>
      <c r="C144" s="33"/>
      <c r="D144" s="158" t="s">
        <v>153</v>
      </c>
      <c r="E144" s="33"/>
      <c r="F144" s="165" t="s">
        <v>178</v>
      </c>
      <c r="G144" s="33"/>
      <c r="H144" s="33"/>
      <c r="I144" s="160"/>
      <c r="J144" s="33"/>
      <c r="K144" s="33"/>
      <c r="L144" s="34"/>
      <c r="M144" s="161"/>
      <c r="N144" s="162"/>
      <c r="O144" s="59"/>
      <c r="P144" s="59"/>
      <c r="Q144" s="59"/>
      <c r="R144" s="59"/>
      <c r="S144" s="59"/>
      <c r="T144" s="60"/>
      <c r="U144" s="33"/>
      <c r="V144" s="33"/>
      <c r="W144" s="33"/>
      <c r="X144" s="33"/>
      <c r="Y144" s="33"/>
      <c r="Z144" s="33"/>
      <c r="AA144" s="33"/>
      <c r="AB144" s="33"/>
      <c r="AC144" s="33"/>
      <c r="AD144" s="33"/>
      <c r="AE144" s="33"/>
      <c r="AT144" s="18" t="s">
        <v>153</v>
      </c>
      <c r="AU144" s="18" t="s">
        <v>83</v>
      </c>
    </row>
    <row r="145" spans="1:65" s="13" customFormat="1" ht="22.5">
      <c r="B145" s="166"/>
      <c r="D145" s="158" t="s">
        <v>155</v>
      </c>
      <c r="E145" s="167" t="s">
        <v>1</v>
      </c>
      <c r="F145" s="168" t="s">
        <v>179</v>
      </c>
      <c r="H145" s="169">
        <v>60</v>
      </c>
      <c r="I145" s="170"/>
      <c r="L145" s="166"/>
      <c r="M145" s="171"/>
      <c r="N145" s="172"/>
      <c r="O145" s="172"/>
      <c r="P145" s="172"/>
      <c r="Q145" s="172"/>
      <c r="R145" s="172"/>
      <c r="S145" s="172"/>
      <c r="T145" s="173"/>
      <c r="AT145" s="167" t="s">
        <v>155</v>
      </c>
      <c r="AU145" s="167" t="s">
        <v>83</v>
      </c>
      <c r="AV145" s="13" t="s">
        <v>83</v>
      </c>
      <c r="AW145" s="13" t="s">
        <v>30</v>
      </c>
      <c r="AX145" s="13" t="s">
        <v>73</v>
      </c>
      <c r="AY145" s="167" t="s">
        <v>140</v>
      </c>
    </row>
    <row r="146" spans="1:65" s="13" customFormat="1" ht="11.25">
      <c r="B146" s="166"/>
      <c r="D146" s="158" t="s">
        <v>155</v>
      </c>
      <c r="E146" s="167" t="s">
        <v>1</v>
      </c>
      <c r="F146" s="168" t="s">
        <v>180</v>
      </c>
      <c r="H146" s="169">
        <v>70</v>
      </c>
      <c r="I146" s="170"/>
      <c r="L146" s="166"/>
      <c r="M146" s="171"/>
      <c r="N146" s="172"/>
      <c r="O146" s="172"/>
      <c r="P146" s="172"/>
      <c r="Q146" s="172"/>
      <c r="R146" s="172"/>
      <c r="S146" s="172"/>
      <c r="T146" s="173"/>
      <c r="AT146" s="167" t="s">
        <v>155</v>
      </c>
      <c r="AU146" s="167" t="s">
        <v>83</v>
      </c>
      <c r="AV146" s="13" t="s">
        <v>83</v>
      </c>
      <c r="AW146" s="13" t="s">
        <v>30</v>
      </c>
      <c r="AX146" s="13" t="s">
        <v>73</v>
      </c>
      <c r="AY146" s="167" t="s">
        <v>140</v>
      </c>
    </row>
    <row r="147" spans="1:65" s="13" customFormat="1" ht="11.25">
      <c r="B147" s="166"/>
      <c r="D147" s="158" t="s">
        <v>155</v>
      </c>
      <c r="E147" s="167" t="s">
        <v>1</v>
      </c>
      <c r="F147" s="168" t="s">
        <v>181</v>
      </c>
      <c r="H147" s="169">
        <v>25</v>
      </c>
      <c r="I147" s="170"/>
      <c r="L147" s="166"/>
      <c r="M147" s="171"/>
      <c r="N147" s="172"/>
      <c r="O147" s="172"/>
      <c r="P147" s="172"/>
      <c r="Q147" s="172"/>
      <c r="R147" s="172"/>
      <c r="S147" s="172"/>
      <c r="T147" s="173"/>
      <c r="AT147" s="167" t="s">
        <v>155</v>
      </c>
      <c r="AU147" s="167" t="s">
        <v>83</v>
      </c>
      <c r="AV147" s="13" t="s">
        <v>83</v>
      </c>
      <c r="AW147" s="13" t="s">
        <v>30</v>
      </c>
      <c r="AX147" s="13" t="s">
        <v>73</v>
      </c>
      <c r="AY147" s="167" t="s">
        <v>140</v>
      </c>
    </row>
    <row r="148" spans="1:65" s="13" customFormat="1" ht="11.25">
      <c r="B148" s="166"/>
      <c r="D148" s="158" t="s">
        <v>155</v>
      </c>
      <c r="E148" s="167" t="s">
        <v>1</v>
      </c>
      <c r="F148" s="168" t="s">
        <v>182</v>
      </c>
      <c r="H148" s="169">
        <v>45</v>
      </c>
      <c r="I148" s="170"/>
      <c r="L148" s="166"/>
      <c r="M148" s="171"/>
      <c r="N148" s="172"/>
      <c r="O148" s="172"/>
      <c r="P148" s="172"/>
      <c r="Q148" s="172"/>
      <c r="R148" s="172"/>
      <c r="S148" s="172"/>
      <c r="T148" s="173"/>
      <c r="AT148" s="167" t="s">
        <v>155</v>
      </c>
      <c r="AU148" s="167" t="s">
        <v>83</v>
      </c>
      <c r="AV148" s="13" t="s">
        <v>83</v>
      </c>
      <c r="AW148" s="13" t="s">
        <v>30</v>
      </c>
      <c r="AX148" s="13" t="s">
        <v>73</v>
      </c>
      <c r="AY148" s="167" t="s">
        <v>140</v>
      </c>
    </row>
    <row r="149" spans="1:65" s="13" customFormat="1" ht="22.5">
      <c r="B149" s="166"/>
      <c r="D149" s="158" t="s">
        <v>155</v>
      </c>
      <c r="E149" s="167" t="s">
        <v>1</v>
      </c>
      <c r="F149" s="168" t="s">
        <v>183</v>
      </c>
      <c r="H149" s="169">
        <v>100</v>
      </c>
      <c r="I149" s="170"/>
      <c r="L149" s="166"/>
      <c r="M149" s="171"/>
      <c r="N149" s="172"/>
      <c r="O149" s="172"/>
      <c r="P149" s="172"/>
      <c r="Q149" s="172"/>
      <c r="R149" s="172"/>
      <c r="S149" s="172"/>
      <c r="T149" s="173"/>
      <c r="AT149" s="167" t="s">
        <v>155</v>
      </c>
      <c r="AU149" s="167" t="s">
        <v>83</v>
      </c>
      <c r="AV149" s="13" t="s">
        <v>83</v>
      </c>
      <c r="AW149" s="13" t="s">
        <v>30</v>
      </c>
      <c r="AX149" s="13" t="s">
        <v>73</v>
      </c>
      <c r="AY149" s="167" t="s">
        <v>140</v>
      </c>
    </row>
    <row r="150" spans="1:65" s="14" customFormat="1" ht="11.25">
      <c r="B150" s="174"/>
      <c r="D150" s="158" t="s">
        <v>155</v>
      </c>
      <c r="E150" s="175" t="s">
        <v>1</v>
      </c>
      <c r="F150" s="176" t="s">
        <v>157</v>
      </c>
      <c r="H150" s="177">
        <v>300</v>
      </c>
      <c r="I150" s="178"/>
      <c r="L150" s="174"/>
      <c r="M150" s="179"/>
      <c r="N150" s="180"/>
      <c r="O150" s="180"/>
      <c r="P150" s="180"/>
      <c r="Q150" s="180"/>
      <c r="R150" s="180"/>
      <c r="S150" s="180"/>
      <c r="T150" s="181"/>
      <c r="AT150" s="175" t="s">
        <v>155</v>
      </c>
      <c r="AU150" s="175" t="s">
        <v>83</v>
      </c>
      <c r="AV150" s="14" t="s">
        <v>147</v>
      </c>
      <c r="AW150" s="14" t="s">
        <v>30</v>
      </c>
      <c r="AX150" s="14" t="s">
        <v>81</v>
      </c>
      <c r="AY150" s="175" t="s">
        <v>140</v>
      </c>
    </row>
    <row r="151" spans="1:65" s="2" customFormat="1" ht="33" customHeight="1">
      <c r="A151" s="33"/>
      <c r="B151" s="144"/>
      <c r="C151" s="145" t="s">
        <v>147</v>
      </c>
      <c r="D151" s="145" t="s">
        <v>142</v>
      </c>
      <c r="E151" s="146" t="s">
        <v>184</v>
      </c>
      <c r="F151" s="147" t="s">
        <v>185</v>
      </c>
      <c r="G151" s="148" t="s">
        <v>145</v>
      </c>
      <c r="H151" s="149">
        <v>510</v>
      </c>
      <c r="I151" s="150"/>
      <c r="J151" s="151">
        <f>ROUND(I151*H151,2)</f>
        <v>0</v>
      </c>
      <c r="K151" s="147" t="s">
        <v>146</v>
      </c>
      <c r="L151" s="34"/>
      <c r="M151" s="152" t="s">
        <v>1</v>
      </c>
      <c r="N151" s="153" t="s">
        <v>38</v>
      </c>
      <c r="O151" s="59"/>
      <c r="P151" s="154">
        <f>O151*H151</f>
        <v>0</v>
      </c>
      <c r="Q151" s="154">
        <v>1.6000000000000001E-4</v>
      </c>
      <c r="R151" s="154">
        <f>Q151*H151</f>
        <v>8.1600000000000006E-2</v>
      </c>
      <c r="S151" s="154">
        <v>0.23</v>
      </c>
      <c r="T151" s="155">
        <f>S151*H151</f>
        <v>117.30000000000001</v>
      </c>
      <c r="U151" s="33"/>
      <c r="V151" s="33"/>
      <c r="W151" s="33"/>
      <c r="X151" s="33"/>
      <c r="Y151" s="33"/>
      <c r="Z151" s="33"/>
      <c r="AA151" s="33"/>
      <c r="AB151" s="33"/>
      <c r="AC151" s="33"/>
      <c r="AD151" s="33"/>
      <c r="AE151" s="33"/>
      <c r="AR151" s="156" t="s">
        <v>147</v>
      </c>
      <c r="AT151" s="156" t="s">
        <v>142</v>
      </c>
      <c r="AU151" s="156" t="s">
        <v>83</v>
      </c>
      <c r="AY151" s="18" t="s">
        <v>140</v>
      </c>
      <c r="BE151" s="157">
        <f>IF(N151="základní",J151,0)</f>
        <v>0</v>
      </c>
      <c r="BF151" s="157">
        <f>IF(N151="snížená",J151,0)</f>
        <v>0</v>
      </c>
      <c r="BG151" s="157">
        <f>IF(N151="zákl. přenesená",J151,0)</f>
        <v>0</v>
      </c>
      <c r="BH151" s="157">
        <f>IF(N151="sníž. přenesená",J151,0)</f>
        <v>0</v>
      </c>
      <c r="BI151" s="157">
        <f>IF(N151="nulová",J151,0)</f>
        <v>0</v>
      </c>
      <c r="BJ151" s="18" t="s">
        <v>81</v>
      </c>
      <c r="BK151" s="157">
        <f>ROUND(I151*H151,2)</f>
        <v>0</v>
      </c>
      <c r="BL151" s="18" t="s">
        <v>147</v>
      </c>
      <c r="BM151" s="156" t="s">
        <v>186</v>
      </c>
    </row>
    <row r="152" spans="1:65" s="2" customFormat="1" ht="29.25">
      <c r="A152" s="33"/>
      <c r="B152" s="34"/>
      <c r="C152" s="33"/>
      <c r="D152" s="158" t="s">
        <v>149</v>
      </c>
      <c r="E152" s="33"/>
      <c r="F152" s="159" t="s">
        <v>187</v>
      </c>
      <c r="G152" s="33"/>
      <c r="H152" s="33"/>
      <c r="I152" s="160"/>
      <c r="J152" s="33"/>
      <c r="K152" s="33"/>
      <c r="L152" s="34"/>
      <c r="M152" s="161"/>
      <c r="N152" s="162"/>
      <c r="O152" s="59"/>
      <c r="P152" s="59"/>
      <c r="Q152" s="59"/>
      <c r="R152" s="59"/>
      <c r="S152" s="59"/>
      <c r="T152" s="60"/>
      <c r="U152" s="33"/>
      <c r="V152" s="33"/>
      <c r="W152" s="33"/>
      <c r="X152" s="33"/>
      <c r="Y152" s="33"/>
      <c r="Z152" s="33"/>
      <c r="AA152" s="33"/>
      <c r="AB152" s="33"/>
      <c r="AC152" s="33"/>
      <c r="AD152" s="33"/>
      <c r="AE152" s="33"/>
      <c r="AT152" s="18" t="s">
        <v>149</v>
      </c>
      <c r="AU152" s="18" t="s">
        <v>83</v>
      </c>
    </row>
    <row r="153" spans="1:65" s="2" customFormat="1" ht="11.25">
      <c r="A153" s="33"/>
      <c r="B153" s="34"/>
      <c r="C153" s="33"/>
      <c r="D153" s="163" t="s">
        <v>151</v>
      </c>
      <c r="E153" s="33"/>
      <c r="F153" s="164" t="s">
        <v>188</v>
      </c>
      <c r="G153" s="33"/>
      <c r="H153" s="33"/>
      <c r="I153" s="160"/>
      <c r="J153" s="33"/>
      <c r="K153" s="33"/>
      <c r="L153" s="34"/>
      <c r="M153" s="161"/>
      <c r="N153" s="162"/>
      <c r="O153" s="59"/>
      <c r="P153" s="59"/>
      <c r="Q153" s="59"/>
      <c r="R153" s="59"/>
      <c r="S153" s="59"/>
      <c r="T153" s="60"/>
      <c r="U153" s="33"/>
      <c r="V153" s="33"/>
      <c r="W153" s="33"/>
      <c r="X153" s="33"/>
      <c r="Y153" s="33"/>
      <c r="Z153" s="33"/>
      <c r="AA153" s="33"/>
      <c r="AB153" s="33"/>
      <c r="AC153" s="33"/>
      <c r="AD153" s="33"/>
      <c r="AE153" s="33"/>
      <c r="AT153" s="18" t="s">
        <v>151</v>
      </c>
      <c r="AU153" s="18" t="s">
        <v>83</v>
      </c>
    </row>
    <row r="154" spans="1:65" s="13" customFormat="1" ht="22.5">
      <c r="B154" s="166"/>
      <c r="D154" s="158" t="s">
        <v>155</v>
      </c>
      <c r="E154" s="167" t="s">
        <v>1</v>
      </c>
      <c r="F154" s="168" t="s">
        <v>189</v>
      </c>
      <c r="H154" s="169">
        <v>510</v>
      </c>
      <c r="I154" s="170"/>
      <c r="L154" s="166"/>
      <c r="M154" s="171"/>
      <c r="N154" s="172"/>
      <c r="O154" s="172"/>
      <c r="P154" s="172"/>
      <c r="Q154" s="172"/>
      <c r="R154" s="172"/>
      <c r="S154" s="172"/>
      <c r="T154" s="173"/>
      <c r="AT154" s="167" t="s">
        <v>155</v>
      </c>
      <c r="AU154" s="167" t="s">
        <v>83</v>
      </c>
      <c r="AV154" s="13" t="s">
        <v>83</v>
      </c>
      <c r="AW154" s="13" t="s">
        <v>30</v>
      </c>
      <c r="AX154" s="13" t="s">
        <v>73</v>
      </c>
      <c r="AY154" s="167" t="s">
        <v>140</v>
      </c>
    </row>
    <row r="155" spans="1:65" s="14" customFormat="1" ht="11.25">
      <c r="B155" s="174"/>
      <c r="D155" s="158" t="s">
        <v>155</v>
      </c>
      <c r="E155" s="175" t="s">
        <v>1</v>
      </c>
      <c r="F155" s="176" t="s">
        <v>157</v>
      </c>
      <c r="H155" s="177">
        <v>510</v>
      </c>
      <c r="I155" s="178"/>
      <c r="L155" s="174"/>
      <c r="M155" s="179"/>
      <c r="N155" s="180"/>
      <c r="O155" s="180"/>
      <c r="P155" s="180"/>
      <c r="Q155" s="180"/>
      <c r="R155" s="180"/>
      <c r="S155" s="180"/>
      <c r="T155" s="181"/>
      <c r="AT155" s="175" t="s">
        <v>155</v>
      </c>
      <c r="AU155" s="175" t="s">
        <v>83</v>
      </c>
      <c r="AV155" s="14" t="s">
        <v>147</v>
      </c>
      <c r="AW155" s="14" t="s">
        <v>30</v>
      </c>
      <c r="AX155" s="14" t="s">
        <v>81</v>
      </c>
      <c r="AY155" s="175" t="s">
        <v>140</v>
      </c>
    </row>
    <row r="156" spans="1:65" s="2" customFormat="1" ht="16.5" customHeight="1">
      <c r="A156" s="33"/>
      <c r="B156" s="144"/>
      <c r="C156" s="145" t="s">
        <v>190</v>
      </c>
      <c r="D156" s="145" t="s">
        <v>142</v>
      </c>
      <c r="E156" s="146" t="s">
        <v>191</v>
      </c>
      <c r="F156" s="147" t="s">
        <v>192</v>
      </c>
      <c r="G156" s="148" t="s">
        <v>193</v>
      </c>
      <c r="H156" s="149">
        <v>70</v>
      </c>
      <c r="I156" s="150"/>
      <c r="J156" s="151">
        <f>ROUND(I156*H156,2)</f>
        <v>0</v>
      </c>
      <c r="K156" s="147" t="s">
        <v>146</v>
      </c>
      <c r="L156" s="34"/>
      <c r="M156" s="152" t="s">
        <v>1</v>
      </c>
      <c r="N156" s="153" t="s">
        <v>38</v>
      </c>
      <c r="O156" s="59"/>
      <c r="P156" s="154">
        <f>O156*H156</f>
        <v>0</v>
      </c>
      <c r="Q156" s="154">
        <v>0</v>
      </c>
      <c r="R156" s="154">
        <f>Q156*H156</f>
        <v>0</v>
      </c>
      <c r="S156" s="154">
        <v>0.23</v>
      </c>
      <c r="T156" s="155">
        <f>S156*H156</f>
        <v>16.100000000000001</v>
      </c>
      <c r="U156" s="33"/>
      <c r="V156" s="33"/>
      <c r="W156" s="33"/>
      <c r="X156" s="33"/>
      <c r="Y156" s="33"/>
      <c r="Z156" s="33"/>
      <c r="AA156" s="33"/>
      <c r="AB156" s="33"/>
      <c r="AC156" s="33"/>
      <c r="AD156" s="33"/>
      <c r="AE156" s="33"/>
      <c r="AR156" s="156" t="s">
        <v>147</v>
      </c>
      <c r="AT156" s="156" t="s">
        <v>142</v>
      </c>
      <c r="AU156" s="156" t="s">
        <v>83</v>
      </c>
      <c r="AY156" s="18" t="s">
        <v>140</v>
      </c>
      <c r="BE156" s="157">
        <f>IF(N156="základní",J156,0)</f>
        <v>0</v>
      </c>
      <c r="BF156" s="157">
        <f>IF(N156="snížená",J156,0)</f>
        <v>0</v>
      </c>
      <c r="BG156" s="157">
        <f>IF(N156="zákl. přenesená",J156,0)</f>
        <v>0</v>
      </c>
      <c r="BH156" s="157">
        <f>IF(N156="sníž. přenesená",J156,0)</f>
        <v>0</v>
      </c>
      <c r="BI156" s="157">
        <f>IF(N156="nulová",J156,0)</f>
        <v>0</v>
      </c>
      <c r="BJ156" s="18" t="s">
        <v>81</v>
      </c>
      <c r="BK156" s="157">
        <f>ROUND(I156*H156,2)</f>
        <v>0</v>
      </c>
      <c r="BL156" s="18" t="s">
        <v>147</v>
      </c>
      <c r="BM156" s="156" t="s">
        <v>194</v>
      </c>
    </row>
    <row r="157" spans="1:65" s="2" customFormat="1" ht="29.25">
      <c r="A157" s="33"/>
      <c r="B157" s="34"/>
      <c r="C157" s="33"/>
      <c r="D157" s="158" t="s">
        <v>149</v>
      </c>
      <c r="E157" s="33"/>
      <c r="F157" s="159" t="s">
        <v>195</v>
      </c>
      <c r="G157" s="33"/>
      <c r="H157" s="33"/>
      <c r="I157" s="160"/>
      <c r="J157" s="33"/>
      <c r="K157" s="33"/>
      <c r="L157" s="34"/>
      <c r="M157" s="161"/>
      <c r="N157" s="162"/>
      <c r="O157" s="59"/>
      <c r="P157" s="59"/>
      <c r="Q157" s="59"/>
      <c r="R157" s="59"/>
      <c r="S157" s="59"/>
      <c r="T157" s="60"/>
      <c r="U157" s="33"/>
      <c r="V157" s="33"/>
      <c r="W157" s="33"/>
      <c r="X157" s="33"/>
      <c r="Y157" s="33"/>
      <c r="Z157" s="33"/>
      <c r="AA157" s="33"/>
      <c r="AB157" s="33"/>
      <c r="AC157" s="33"/>
      <c r="AD157" s="33"/>
      <c r="AE157" s="33"/>
      <c r="AT157" s="18" t="s">
        <v>149</v>
      </c>
      <c r="AU157" s="18" t="s">
        <v>83</v>
      </c>
    </row>
    <row r="158" spans="1:65" s="2" customFormat="1" ht="11.25">
      <c r="A158" s="33"/>
      <c r="B158" s="34"/>
      <c r="C158" s="33"/>
      <c r="D158" s="163" t="s">
        <v>151</v>
      </c>
      <c r="E158" s="33"/>
      <c r="F158" s="164" t="s">
        <v>196</v>
      </c>
      <c r="G158" s="33"/>
      <c r="H158" s="33"/>
      <c r="I158" s="160"/>
      <c r="J158" s="33"/>
      <c r="K158" s="33"/>
      <c r="L158" s="34"/>
      <c r="M158" s="161"/>
      <c r="N158" s="162"/>
      <c r="O158" s="59"/>
      <c r="P158" s="59"/>
      <c r="Q158" s="59"/>
      <c r="R158" s="59"/>
      <c r="S158" s="59"/>
      <c r="T158" s="60"/>
      <c r="U158" s="33"/>
      <c r="V158" s="33"/>
      <c r="W158" s="33"/>
      <c r="X158" s="33"/>
      <c r="Y158" s="33"/>
      <c r="Z158" s="33"/>
      <c r="AA158" s="33"/>
      <c r="AB158" s="33"/>
      <c r="AC158" s="33"/>
      <c r="AD158" s="33"/>
      <c r="AE158" s="33"/>
      <c r="AT158" s="18" t="s">
        <v>151</v>
      </c>
      <c r="AU158" s="18" t="s">
        <v>83</v>
      </c>
    </row>
    <row r="159" spans="1:65" s="2" customFormat="1" ht="156">
      <c r="A159" s="33"/>
      <c r="B159" s="34"/>
      <c r="C159" s="33"/>
      <c r="D159" s="158" t="s">
        <v>153</v>
      </c>
      <c r="E159" s="33"/>
      <c r="F159" s="165" t="s">
        <v>197</v>
      </c>
      <c r="G159" s="33"/>
      <c r="H159" s="33"/>
      <c r="I159" s="160"/>
      <c r="J159" s="33"/>
      <c r="K159" s="33"/>
      <c r="L159" s="34"/>
      <c r="M159" s="161"/>
      <c r="N159" s="162"/>
      <c r="O159" s="59"/>
      <c r="P159" s="59"/>
      <c r="Q159" s="59"/>
      <c r="R159" s="59"/>
      <c r="S159" s="59"/>
      <c r="T159" s="60"/>
      <c r="U159" s="33"/>
      <c r="V159" s="33"/>
      <c r="W159" s="33"/>
      <c r="X159" s="33"/>
      <c r="Y159" s="33"/>
      <c r="Z159" s="33"/>
      <c r="AA159" s="33"/>
      <c r="AB159" s="33"/>
      <c r="AC159" s="33"/>
      <c r="AD159" s="33"/>
      <c r="AE159" s="33"/>
      <c r="AT159" s="18" t="s">
        <v>153</v>
      </c>
      <c r="AU159" s="18" t="s">
        <v>83</v>
      </c>
    </row>
    <row r="160" spans="1:65" s="13" customFormat="1" ht="11.25">
      <c r="B160" s="166"/>
      <c r="D160" s="158" t="s">
        <v>155</v>
      </c>
      <c r="E160" s="167" t="s">
        <v>1</v>
      </c>
      <c r="F160" s="168" t="s">
        <v>198</v>
      </c>
      <c r="H160" s="169">
        <v>70</v>
      </c>
      <c r="I160" s="170"/>
      <c r="L160" s="166"/>
      <c r="M160" s="171"/>
      <c r="N160" s="172"/>
      <c r="O160" s="172"/>
      <c r="P160" s="172"/>
      <c r="Q160" s="172"/>
      <c r="R160" s="172"/>
      <c r="S160" s="172"/>
      <c r="T160" s="173"/>
      <c r="AT160" s="167" t="s">
        <v>155</v>
      </c>
      <c r="AU160" s="167" t="s">
        <v>83</v>
      </c>
      <c r="AV160" s="13" t="s">
        <v>83</v>
      </c>
      <c r="AW160" s="13" t="s">
        <v>30</v>
      </c>
      <c r="AX160" s="13" t="s">
        <v>81</v>
      </c>
      <c r="AY160" s="167" t="s">
        <v>140</v>
      </c>
    </row>
    <row r="161" spans="1:65" s="2" customFormat="1" ht="16.5" customHeight="1">
      <c r="A161" s="33"/>
      <c r="B161" s="144"/>
      <c r="C161" s="145" t="s">
        <v>199</v>
      </c>
      <c r="D161" s="145" t="s">
        <v>142</v>
      </c>
      <c r="E161" s="146" t="s">
        <v>200</v>
      </c>
      <c r="F161" s="147" t="s">
        <v>201</v>
      </c>
      <c r="G161" s="148" t="s">
        <v>193</v>
      </c>
      <c r="H161" s="149">
        <v>120</v>
      </c>
      <c r="I161" s="150"/>
      <c r="J161" s="151">
        <f>ROUND(I161*H161,2)</f>
        <v>0</v>
      </c>
      <c r="K161" s="147" t="s">
        <v>146</v>
      </c>
      <c r="L161" s="34"/>
      <c r="M161" s="152" t="s">
        <v>1</v>
      </c>
      <c r="N161" s="153" t="s">
        <v>38</v>
      </c>
      <c r="O161" s="59"/>
      <c r="P161" s="154">
        <f>O161*H161</f>
        <v>0</v>
      </c>
      <c r="Q161" s="154">
        <v>0</v>
      </c>
      <c r="R161" s="154">
        <f>Q161*H161</f>
        <v>0</v>
      </c>
      <c r="S161" s="154">
        <v>0.28999999999999998</v>
      </c>
      <c r="T161" s="155">
        <f>S161*H161</f>
        <v>34.799999999999997</v>
      </c>
      <c r="U161" s="33"/>
      <c r="V161" s="33"/>
      <c r="W161" s="33"/>
      <c r="X161" s="33"/>
      <c r="Y161" s="33"/>
      <c r="Z161" s="33"/>
      <c r="AA161" s="33"/>
      <c r="AB161" s="33"/>
      <c r="AC161" s="33"/>
      <c r="AD161" s="33"/>
      <c r="AE161" s="33"/>
      <c r="AR161" s="156" t="s">
        <v>147</v>
      </c>
      <c r="AT161" s="156" t="s">
        <v>142</v>
      </c>
      <c r="AU161" s="156" t="s">
        <v>83</v>
      </c>
      <c r="AY161" s="18" t="s">
        <v>140</v>
      </c>
      <c r="BE161" s="157">
        <f>IF(N161="základní",J161,0)</f>
        <v>0</v>
      </c>
      <c r="BF161" s="157">
        <f>IF(N161="snížená",J161,0)</f>
        <v>0</v>
      </c>
      <c r="BG161" s="157">
        <f>IF(N161="zákl. přenesená",J161,0)</f>
        <v>0</v>
      </c>
      <c r="BH161" s="157">
        <f>IF(N161="sníž. přenesená",J161,0)</f>
        <v>0</v>
      </c>
      <c r="BI161" s="157">
        <f>IF(N161="nulová",J161,0)</f>
        <v>0</v>
      </c>
      <c r="BJ161" s="18" t="s">
        <v>81</v>
      </c>
      <c r="BK161" s="157">
        <f>ROUND(I161*H161,2)</f>
        <v>0</v>
      </c>
      <c r="BL161" s="18" t="s">
        <v>147</v>
      </c>
      <c r="BM161" s="156" t="s">
        <v>202</v>
      </c>
    </row>
    <row r="162" spans="1:65" s="2" customFormat="1" ht="29.25">
      <c r="A162" s="33"/>
      <c r="B162" s="34"/>
      <c r="C162" s="33"/>
      <c r="D162" s="158" t="s">
        <v>149</v>
      </c>
      <c r="E162" s="33"/>
      <c r="F162" s="159" t="s">
        <v>203</v>
      </c>
      <c r="G162" s="33"/>
      <c r="H162" s="33"/>
      <c r="I162" s="160"/>
      <c r="J162" s="33"/>
      <c r="K162" s="33"/>
      <c r="L162" s="34"/>
      <c r="M162" s="161"/>
      <c r="N162" s="162"/>
      <c r="O162" s="59"/>
      <c r="P162" s="59"/>
      <c r="Q162" s="59"/>
      <c r="R162" s="59"/>
      <c r="S162" s="59"/>
      <c r="T162" s="60"/>
      <c r="U162" s="33"/>
      <c r="V162" s="33"/>
      <c r="W162" s="33"/>
      <c r="X162" s="33"/>
      <c r="Y162" s="33"/>
      <c r="Z162" s="33"/>
      <c r="AA162" s="33"/>
      <c r="AB162" s="33"/>
      <c r="AC162" s="33"/>
      <c r="AD162" s="33"/>
      <c r="AE162" s="33"/>
      <c r="AT162" s="18" t="s">
        <v>149</v>
      </c>
      <c r="AU162" s="18" t="s">
        <v>83</v>
      </c>
    </row>
    <row r="163" spans="1:65" s="2" customFormat="1" ht="11.25">
      <c r="A163" s="33"/>
      <c r="B163" s="34"/>
      <c r="C163" s="33"/>
      <c r="D163" s="163" t="s">
        <v>151</v>
      </c>
      <c r="E163" s="33"/>
      <c r="F163" s="164" t="s">
        <v>204</v>
      </c>
      <c r="G163" s="33"/>
      <c r="H163" s="33"/>
      <c r="I163" s="160"/>
      <c r="J163" s="33"/>
      <c r="K163" s="33"/>
      <c r="L163" s="34"/>
      <c r="M163" s="161"/>
      <c r="N163" s="162"/>
      <c r="O163" s="59"/>
      <c r="P163" s="59"/>
      <c r="Q163" s="59"/>
      <c r="R163" s="59"/>
      <c r="S163" s="59"/>
      <c r="T163" s="60"/>
      <c r="U163" s="33"/>
      <c r="V163" s="33"/>
      <c r="W163" s="33"/>
      <c r="X163" s="33"/>
      <c r="Y163" s="33"/>
      <c r="Z163" s="33"/>
      <c r="AA163" s="33"/>
      <c r="AB163" s="33"/>
      <c r="AC163" s="33"/>
      <c r="AD163" s="33"/>
      <c r="AE163" s="33"/>
      <c r="AT163" s="18" t="s">
        <v>151</v>
      </c>
      <c r="AU163" s="18" t="s">
        <v>83</v>
      </c>
    </row>
    <row r="164" spans="1:65" s="2" customFormat="1" ht="156">
      <c r="A164" s="33"/>
      <c r="B164" s="34"/>
      <c r="C164" s="33"/>
      <c r="D164" s="158" t="s">
        <v>153</v>
      </c>
      <c r="E164" s="33"/>
      <c r="F164" s="165" t="s">
        <v>197</v>
      </c>
      <c r="G164" s="33"/>
      <c r="H164" s="33"/>
      <c r="I164" s="160"/>
      <c r="J164" s="33"/>
      <c r="K164" s="33"/>
      <c r="L164" s="34"/>
      <c r="M164" s="161"/>
      <c r="N164" s="162"/>
      <c r="O164" s="59"/>
      <c r="P164" s="59"/>
      <c r="Q164" s="59"/>
      <c r="R164" s="59"/>
      <c r="S164" s="59"/>
      <c r="T164" s="60"/>
      <c r="U164" s="33"/>
      <c r="V164" s="33"/>
      <c r="W164" s="33"/>
      <c r="X164" s="33"/>
      <c r="Y164" s="33"/>
      <c r="Z164" s="33"/>
      <c r="AA164" s="33"/>
      <c r="AB164" s="33"/>
      <c r="AC164" s="33"/>
      <c r="AD164" s="33"/>
      <c r="AE164" s="33"/>
      <c r="AT164" s="18" t="s">
        <v>153</v>
      </c>
      <c r="AU164" s="18" t="s">
        <v>83</v>
      </c>
    </row>
    <row r="165" spans="1:65" s="13" customFormat="1" ht="11.25">
      <c r="B165" s="166"/>
      <c r="D165" s="158" t="s">
        <v>155</v>
      </c>
      <c r="E165" s="167" t="s">
        <v>1</v>
      </c>
      <c r="F165" s="168" t="s">
        <v>205</v>
      </c>
      <c r="H165" s="169">
        <v>120</v>
      </c>
      <c r="I165" s="170"/>
      <c r="L165" s="166"/>
      <c r="M165" s="171"/>
      <c r="N165" s="172"/>
      <c r="O165" s="172"/>
      <c r="P165" s="172"/>
      <c r="Q165" s="172"/>
      <c r="R165" s="172"/>
      <c r="S165" s="172"/>
      <c r="T165" s="173"/>
      <c r="AT165" s="167" t="s">
        <v>155</v>
      </c>
      <c r="AU165" s="167" t="s">
        <v>83</v>
      </c>
      <c r="AV165" s="13" t="s">
        <v>83</v>
      </c>
      <c r="AW165" s="13" t="s">
        <v>30</v>
      </c>
      <c r="AX165" s="13" t="s">
        <v>81</v>
      </c>
      <c r="AY165" s="167" t="s">
        <v>140</v>
      </c>
    </row>
    <row r="166" spans="1:65" s="2" customFormat="1" ht="21.75" customHeight="1">
      <c r="A166" s="33"/>
      <c r="B166" s="144"/>
      <c r="C166" s="145" t="s">
        <v>206</v>
      </c>
      <c r="D166" s="145" t="s">
        <v>142</v>
      </c>
      <c r="E166" s="146" t="s">
        <v>207</v>
      </c>
      <c r="F166" s="147" t="s">
        <v>208</v>
      </c>
      <c r="G166" s="148" t="s">
        <v>209</v>
      </c>
      <c r="H166" s="149">
        <v>14</v>
      </c>
      <c r="I166" s="150"/>
      <c r="J166" s="151">
        <f>ROUND(I166*H166,2)</f>
        <v>0</v>
      </c>
      <c r="K166" s="147" t="s">
        <v>210</v>
      </c>
      <c r="L166" s="34"/>
      <c r="M166" s="152" t="s">
        <v>1</v>
      </c>
      <c r="N166" s="153" t="s">
        <v>38</v>
      </c>
      <c r="O166" s="59"/>
      <c r="P166" s="154">
        <f>O166*H166</f>
        <v>0</v>
      </c>
      <c r="Q166" s="154">
        <v>0</v>
      </c>
      <c r="R166" s="154">
        <f>Q166*H166</f>
        <v>0</v>
      </c>
      <c r="S166" s="154">
        <v>0</v>
      </c>
      <c r="T166" s="155">
        <f>S166*H166</f>
        <v>0</v>
      </c>
      <c r="U166" s="33"/>
      <c r="V166" s="33"/>
      <c r="W166" s="33"/>
      <c r="X166" s="33"/>
      <c r="Y166" s="33"/>
      <c r="Z166" s="33"/>
      <c r="AA166" s="33"/>
      <c r="AB166" s="33"/>
      <c r="AC166" s="33"/>
      <c r="AD166" s="33"/>
      <c r="AE166" s="33"/>
      <c r="AR166" s="156" t="s">
        <v>147</v>
      </c>
      <c r="AT166" s="156" t="s">
        <v>142</v>
      </c>
      <c r="AU166" s="156" t="s">
        <v>83</v>
      </c>
      <c r="AY166" s="18" t="s">
        <v>140</v>
      </c>
      <c r="BE166" s="157">
        <f>IF(N166="základní",J166,0)</f>
        <v>0</v>
      </c>
      <c r="BF166" s="157">
        <f>IF(N166="snížená",J166,0)</f>
        <v>0</v>
      </c>
      <c r="BG166" s="157">
        <f>IF(N166="zákl. přenesená",J166,0)</f>
        <v>0</v>
      </c>
      <c r="BH166" s="157">
        <f>IF(N166="sníž. přenesená",J166,0)</f>
        <v>0</v>
      </c>
      <c r="BI166" s="157">
        <f>IF(N166="nulová",J166,0)</f>
        <v>0</v>
      </c>
      <c r="BJ166" s="18" t="s">
        <v>81</v>
      </c>
      <c r="BK166" s="157">
        <f>ROUND(I166*H166,2)</f>
        <v>0</v>
      </c>
      <c r="BL166" s="18" t="s">
        <v>147</v>
      </c>
      <c r="BM166" s="156" t="s">
        <v>211</v>
      </c>
    </row>
    <row r="167" spans="1:65" s="2" customFormat="1" ht="29.25">
      <c r="A167" s="33"/>
      <c r="B167" s="34"/>
      <c r="C167" s="33"/>
      <c r="D167" s="158" t="s">
        <v>149</v>
      </c>
      <c r="E167" s="33"/>
      <c r="F167" s="159" t="s">
        <v>212</v>
      </c>
      <c r="G167" s="33"/>
      <c r="H167" s="33"/>
      <c r="I167" s="160"/>
      <c r="J167" s="33"/>
      <c r="K167" s="33"/>
      <c r="L167" s="34"/>
      <c r="M167" s="161"/>
      <c r="N167" s="162"/>
      <c r="O167" s="59"/>
      <c r="P167" s="59"/>
      <c r="Q167" s="59"/>
      <c r="R167" s="59"/>
      <c r="S167" s="59"/>
      <c r="T167" s="60"/>
      <c r="U167" s="33"/>
      <c r="V167" s="33"/>
      <c r="W167" s="33"/>
      <c r="X167" s="33"/>
      <c r="Y167" s="33"/>
      <c r="Z167" s="33"/>
      <c r="AA167" s="33"/>
      <c r="AB167" s="33"/>
      <c r="AC167" s="33"/>
      <c r="AD167" s="33"/>
      <c r="AE167" s="33"/>
      <c r="AT167" s="18" t="s">
        <v>149</v>
      </c>
      <c r="AU167" s="18" t="s">
        <v>83</v>
      </c>
    </row>
    <row r="168" spans="1:65" s="2" customFormat="1" ht="234">
      <c r="A168" s="33"/>
      <c r="B168" s="34"/>
      <c r="C168" s="33"/>
      <c r="D168" s="158" t="s">
        <v>153</v>
      </c>
      <c r="E168" s="33"/>
      <c r="F168" s="165" t="s">
        <v>213</v>
      </c>
      <c r="G168" s="33"/>
      <c r="H168" s="33"/>
      <c r="I168" s="160"/>
      <c r="J168" s="33"/>
      <c r="K168" s="33"/>
      <c r="L168" s="34"/>
      <c r="M168" s="161"/>
      <c r="N168" s="162"/>
      <c r="O168" s="59"/>
      <c r="P168" s="59"/>
      <c r="Q168" s="59"/>
      <c r="R168" s="59"/>
      <c r="S168" s="59"/>
      <c r="T168" s="60"/>
      <c r="U168" s="33"/>
      <c r="V168" s="33"/>
      <c r="W168" s="33"/>
      <c r="X168" s="33"/>
      <c r="Y168" s="33"/>
      <c r="Z168" s="33"/>
      <c r="AA168" s="33"/>
      <c r="AB168" s="33"/>
      <c r="AC168" s="33"/>
      <c r="AD168" s="33"/>
      <c r="AE168" s="33"/>
      <c r="AT168" s="18" t="s">
        <v>153</v>
      </c>
      <c r="AU168" s="18" t="s">
        <v>83</v>
      </c>
    </row>
    <row r="169" spans="1:65" s="13" customFormat="1" ht="22.5">
      <c r="B169" s="166"/>
      <c r="D169" s="158" t="s">
        <v>155</v>
      </c>
      <c r="E169" s="167" t="s">
        <v>1</v>
      </c>
      <c r="F169" s="168" t="s">
        <v>214</v>
      </c>
      <c r="H169" s="169">
        <v>14</v>
      </c>
      <c r="I169" s="170"/>
      <c r="L169" s="166"/>
      <c r="M169" s="171"/>
      <c r="N169" s="172"/>
      <c r="O169" s="172"/>
      <c r="P169" s="172"/>
      <c r="Q169" s="172"/>
      <c r="R169" s="172"/>
      <c r="S169" s="172"/>
      <c r="T169" s="173"/>
      <c r="AT169" s="167" t="s">
        <v>155</v>
      </c>
      <c r="AU169" s="167" t="s">
        <v>83</v>
      </c>
      <c r="AV169" s="13" t="s">
        <v>83</v>
      </c>
      <c r="AW169" s="13" t="s">
        <v>30</v>
      </c>
      <c r="AX169" s="13" t="s">
        <v>81</v>
      </c>
      <c r="AY169" s="167" t="s">
        <v>140</v>
      </c>
    </row>
    <row r="170" spans="1:65" s="2" customFormat="1" ht="33" customHeight="1">
      <c r="A170" s="33"/>
      <c r="B170" s="144"/>
      <c r="C170" s="145" t="s">
        <v>81</v>
      </c>
      <c r="D170" s="145" t="s">
        <v>142</v>
      </c>
      <c r="E170" s="146" t="s">
        <v>215</v>
      </c>
      <c r="F170" s="147" t="s">
        <v>216</v>
      </c>
      <c r="G170" s="148" t="s">
        <v>209</v>
      </c>
      <c r="H170" s="149">
        <v>62.15</v>
      </c>
      <c r="I170" s="150"/>
      <c r="J170" s="151">
        <f>ROUND(I170*H170,2)</f>
        <v>0</v>
      </c>
      <c r="K170" s="147" t="s">
        <v>146</v>
      </c>
      <c r="L170" s="34"/>
      <c r="M170" s="152" t="s">
        <v>1</v>
      </c>
      <c r="N170" s="153" t="s">
        <v>38</v>
      </c>
      <c r="O170" s="59"/>
      <c r="P170" s="154">
        <f>O170*H170</f>
        <v>0</v>
      </c>
      <c r="Q170" s="154">
        <v>0</v>
      </c>
      <c r="R170" s="154">
        <f>Q170*H170</f>
        <v>0</v>
      </c>
      <c r="S170" s="154">
        <v>0</v>
      </c>
      <c r="T170" s="155">
        <f>S170*H170</f>
        <v>0</v>
      </c>
      <c r="U170" s="33"/>
      <c r="V170" s="33"/>
      <c r="W170" s="33"/>
      <c r="X170" s="33"/>
      <c r="Y170" s="33"/>
      <c r="Z170" s="33"/>
      <c r="AA170" s="33"/>
      <c r="AB170" s="33"/>
      <c r="AC170" s="33"/>
      <c r="AD170" s="33"/>
      <c r="AE170" s="33"/>
      <c r="AR170" s="156" t="s">
        <v>147</v>
      </c>
      <c r="AT170" s="156" t="s">
        <v>142</v>
      </c>
      <c r="AU170" s="156" t="s">
        <v>83</v>
      </c>
      <c r="AY170" s="18" t="s">
        <v>140</v>
      </c>
      <c r="BE170" s="157">
        <f>IF(N170="základní",J170,0)</f>
        <v>0</v>
      </c>
      <c r="BF170" s="157">
        <f>IF(N170="snížená",J170,0)</f>
        <v>0</v>
      </c>
      <c r="BG170" s="157">
        <f>IF(N170="zákl. přenesená",J170,0)</f>
        <v>0</v>
      </c>
      <c r="BH170" s="157">
        <f>IF(N170="sníž. přenesená",J170,0)</f>
        <v>0</v>
      </c>
      <c r="BI170" s="157">
        <f>IF(N170="nulová",J170,0)</f>
        <v>0</v>
      </c>
      <c r="BJ170" s="18" t="s">
        <v>81</v>
      </c>
      <c r="BK170" s="157">
        <f>ROUND(I170*H170,2)</f>
        <v>0</v>
      </c>
      <c r="BL170" s="18" t="s">
        <v>147</v>
      </c>
      <c r="BM170" s="156" t="s">
        <v>217</v>
      </c>
    </row>
    <row r="171" spans="1:65" s="2" customFormat="1" ht="19.5">
      <c r="A171" s="33"/>
      <c r="B171" s="34"/>
      <c r="C171" s="33"/>
      <c r="D171" s="158" t="s">
        <v>149</v>
      </c>
      <c r="E171" s="33"/>
      <c r="F171" s="159" t="s">
        <v>218</v>
      </c>
      <c r="G171" s="33"/>
      <c r="H171" s="33"/>
      <c r="I171" s="160"/>
      <c r="J171" s="33"/>
      <c r="K171" s="33"/>
      <c r="L171" s="34"/>
      <c r="M171" s="161"/>
      <c r="N171" s="162"/>
      <c r="O171" s="59"/>
      <c r="P171" s="59"/>
      <c r="Q171" s="59"/>
      <c r="R171" s="59"/>
      <c r="S171" s="59"/>
      <c r="T171" s="60"/>
      <c r="U171" s="33"/>
      <c r="V171" s="33"/>
      <c r="W171" s="33"/>
      <c r="X171" s="33"/>
      <c r="Y171" s="33"/>
      <c r="Z171" s="33"/>
      <c r="AA171" s="33"/>
      <c r="AB171" s="33"/>
      <c r="AC171" s="33"/>
      <c r="AD171" s="33"/>
      <c r="AE171" s="33"/>
      <c r="AT171" s="18" t="s">
        <v>149</v>
      </c>
      <c r="AU171" s="18" t="s">
        <v>83</v>
      </c>
    </row>
    <row r="172" spans="1:65" s="2" customFormat="1" ht="11.25">
      <c r="A172" s="33"/>
      <c r="B172" s="34"/>
      <c r="C172" s="33"/>
      <c r="D172" s="163" t="s">
        <v>151</v>
      </c>
      <c r="E172" s="33"/>
      <c r="F172" s="164" t="s">
        <v>219</v>
      </c>
      <c r="G172" s="33"/>
      <c r="H172" s="33"/>
      <c r="I172" s="160"/>
      <c r="J172" s="33"/>
      <c r="K172" s="33"/>
      <c r="L172" s="34"/>
      <c r="M172" s="161"/>
      <c r="N172" s="162"/>
      <c r="O172" s="59"/>
      <c r="P172" s="59"/>
      <c r="Q172" s="59"/>
      <c r="R172" s="59"/>
      <c r="S172" s="59"/>
      <c r="T172" s="60"/>
      <c r="U172" s="33"/>
      <c r="V172" s="33"/>
      <c r="W172" s="33"/>
      <c r="X172" s="33"/>
      <c r="Y172" s="33"/>
      <c r="Z172" s="33"/>
      <c r="AA172" s="33"/>
      <c r="AB172" s="33"/>
      <c r="AC172" s="33"/>
      <c r="AD172" s="33"/>
      <c r="AE172" s="33"/>
      <c r="AT172" s="18" t="s">
        <v>151</v>
      </c>
      <c r="AU172" s="18" t="s">
        <v>83</v>
      </c>
    </row>
    <row r="173" spans="1:65" s="13" customFormat="1" ht="11.25">
      <c r="B173" s="166"/>
      <c r="D173" s="158" t="s">
        <v>155</v>
      </c>
      <c r="E173" s="167" t="s">
        <v>1</v>
      </c>
      <c r="F173" s="168" t="s">
        <v>220</v>
      </c>
      <c r="H173" s="169">
        <v>31.05</v>
      </c>
      <c r="I173" s="170"/>
      <c r="L173" s="166"/>
      <c r="M173" s="171"/>
      <c r="N173" s="172"/>
      <c r="O173" s="172"/>
      <c r="P173" s="172"/>
      <c r="Q173" s="172"/>
      <c r="R173" s="172"/>
      <c r="S173" s="172"/>
      <c r="T173" s="173"/>
      <c r="AT173" s="167" t="s">
        <v>155</v>
      </c>
      <c r="AU173" s="167" t="s">
        <v>83</v>
      </c>
      <c r="AV173" s="13" t="s">
        <v>83</v>
      </c>
      <c r="AW173" s="13" t="s">
        <v>30</v>
      </c>
      <c r="AX173" s="13" t="s">
        <v>73</v>
      </c>
      <c r="AY173" s="167" t="s">
        <v>140</v>
      </c>
    </row>
    <row r="174" spans="1:65" s="13" customFormat="1" ht="11.25">
      <c r="B174" s="166"/>
      <c r="D174" s="158" t="s">
        <v>155</v>
      </c>
      <c r="E174" s="167" t="s">
        <v>1</v>
      </c>
      <c r="F174" s="168" t="s">
        <v>221</v>
      </c>
      <c r="H174" s="169">
        <v>26.1</v>
      </c>
      <c r="I174" s="170"/>
      <c r="L174" s="166"/>
      <c r="M174" s="171"/>
      <c r="N174" s="172"/>
      <c r="O174" s="172"/>
      <c r="P174" s="172"/>
      <c r="Q174" s="172"/>
      <c r="R174" s="172"/>
      <c r="S174" s="172"/>
      <c r="T174" s="173"/>
      <c r="AT174" s="167" t="s">
        <v>155</v>
      </c>
      <c r="AU174" s="167" t="s">
        <v>83</v>
      </c>
      <c r="AV174" s="13" t="s">
        <v>83</v>
      </c>
      <c r="AW174" s="13" t="s">
        <v>30</v>
      </c>
      <c r="AX174" s="13" t="s">
        <v>73</v>
      </c>
      <c r="AY174" s="167" t="s">
        <v>140</v>
      </c>
    </row>
    <row r="175" spans="1:65" s="13" customFormat="1" ht="22.5">
      <c r="B175" s="166"/>
      <c r="D175" s="158" t="s">
        <v>155</v>
      </c>
      <c r="E175" s="167" t="s">
        <v>1</v>
      </c>
      <c r="F175" s="168" t="s">
        <v>222</v>
      </c>
      <c r="H175" s="169">
        <v>5</v>
      </c>
      <c r="I175" s="170"/>
      <c r="L175" s="166"/>
      <c r="M175" s="171"/>
      <c r="N175" s="172"/>
      <c r="O175" s="172"/>
      <c r="P175" s="172"/>
      <c r="Q175" s="172"/>
      <c r="R175" s="172"/>
      <c r="S175" s="172"/>
      <c r="T175" s="173"/>
      <c r="AT175" s="167" t="s">
        <v>155</v>
      </c>
      <c r="AU175" s="167" t="s">
        <v>83</v>
      </c>
      <c r="AV175" s="13" t="s">
        <v>83</v>
      </c>
      <c r="AW175" s="13" t="s">
        <v>30</v>
      </c>
      <c r="AX175" s="13" t="s">
        <v>73</v>
      </c>
      <c r="AY175" s="167" t="s">
        <v>140</v>
      </c>
    </row>
    <row r="176" spans="1:65" s="14" customFormat="1" ht="11.25">
      <c r="B176" s="174"/>
      <c r="D176" s="158" t="s">
        <v>155</v>
      </c>
      <c r="E176" s="175" t="s">
        <v>1</v>
      </c>
      <c r="F176" s="176" t="s">
        <v>157</v>
      </c>
      <c r="H176" s="177">
        <v>62.15</v>
      </c>
      <c r="I176" s="178"/>
      <c r="L176" s="174"/>
      <c r="M176" s="179"/>
      <c r="N176" s="180"/>
      <c r="O176" s="180"/>
      <c r="P176" s="180"/>
      <c r="Q176" s="180"/>
      <c r="R176" s="180"/>
      <c r="S176" s="180"/>
      <c r="T176" s="181"/>
      <c r="AT176" s="175" t="s">
        <v>155</v>
      </c>
      <c r="AU176" s="175" t="s">
        <v>83</v>
      </c>
      <c r="AV176" s="14" t="s">
        <v>147</v>
      </c>
      <c r="AW176" s="14" t="s">
        <v>30</v>
      </c>
      <c r="AX176" s="14" t="s">
        <v>81</v>
      </c>
      <c r="AY176" s="175" t="s">
        <v>140</v>
      </c>
    </row>
    <row r="177" spans="1:65" s="2" customFormat="1" ht="37.9" customHeight="1">
      <c r="A177" s="33"/>
      <c r="B177" s="144"/>
      <c r="C177" s="145" t="s">
        <v>223</v>
      </c>
      <c r="D177" s="145" t="s">
        <v>142</v>
      </c>
      <c r="E177" s="146" t="s">
        <v>224</v>
      </c>
      <c r="F177" s="147" t="s">
        <v>225</v>
      </c>
      <c r="G177" s="148" t="s">
        <v>209</v>
      </c>
      <c r="H177" s="149">
        <v>48.1</v>
      </c>
      <c r="I177" s="150"/>
      <c r="J177" s="151">
        <f>ROUND(I177*H177,2)</f>
        <v>0</v>
      </c>
      <c r="K177" s="147" t="s">
        <v>146</v>
      </c>
      <c r="L177" s="34"/>
      <c r="M177" s="152" t="s">
        <v>1</v>
      </c>
      <c r="N177" s="153" t="s">
        <v>38</v>
      </c>
      <c r="O177" s="59"/>
      <c r="P177" s="154">
        <f>O177*H177</f>
        <v>0</v>
      </c>
      <c r="Q177" s="154">
        <v>0</v>
      </c>
      <c r="R177" s="154">
        <f>Q177*H177</f>
        <v>0</v>
      </c>
      <c r="S177" s="154">
        <v>0</v>
      </c>
      <c r="T177" s="155">
        <f>S177*H177</f>
        <v>0</v>
      </c>
      <c r="U177" s="33"/>
      <c r="V177" s="33"/>
      <c r="W177" s="33"/>
      <c r="X177" s="33"/>
      <c r="Y177" s="33"/>
      <c r="Z177" s="33"/>
      <c r="AA177" s="33"/>
      <c r="AB177" s="33"/>
      <c r="AC177" s="33"/>
      <c r="AD177" s="33"/>
      <c r="AE177" s="33"/>
      <c r="AR177" s="156" t="s">
        <v>147</v>
      </c>
      <c r="AT177" s="156" t="s">
        <v>142</v>
      </c>
      <c r="AU177" s="156" t="s">
        <v>83</v>
      </c>
      <c r="AY177" s="18" t="s">
        <v>140</v>
      </c>
      <c r="BE177" s="157">
        <f>IF(N177="základní",J177,0)</f>
        <v>0</v>
      </c>
      <c r="BF177" s="157">
        <f>IF(N177="snížená",J177,0)</f>
        <v>0</v>
      </c>
      <c r="BG177" s="157">
        <f>IF(N177="zákl. přenesená",J177,0)</f>
        <v>0</v>
      </c>
      <c r="BH177" s="157">
        <f>IF(N177="sníž. přenesená",J177,0)</f>
        <v>0</v>
      </c>
      <c r="BI177" s="157">
        <f>IF(N177="nulová",J177,0)</f>
        <v>0</v>
      </c>
      <c r="BJ177" s="18" t="s">
        <v>81</v>
      </c>
      <c r="BK177" s="157">
        <f>ROUND(I177*H177,2)</f>
        <v>0</v>
      </c>
      <c r="BL177" s="18" t="s">
        <v>147</v>
      </c>
      <c r="BM177" s="156" t="s">
        <v>226</v>
      </c>
    </row>
    <row r="178" spans="1:65" s="2" customFormat="1" ht="39">
      <c r="A178" s="33"/>
      <c r="B178" s="34"/>
      <c r="C178" s="33"/>
      <c r="D178" s="158" t="s">
        <v>149</v>
      </c>
      <c r="E178" s="33"/>
      <c r="F178" s="159" t="s">
        <v>227</v>
      </c>
      <c r="G178" s="33"/>
      <c r="H178" s="33"/>
      <c r="I178" s="160"/>
      <c r="J178" s="33"/>
      <c r="K178" s="33"/>
      <c r="L178" s="34"/>
      <c r="M178" s="161"/>
      <c r="N178" s="162"/>
      <c r="O178" s="59"/>
      <c r="P178" s="59"/>
      <c r="Q178" s="59"/>
      <c r="R178" s="59"/>
      <c r="S178" s="59"/>
      <c r="T178" s="60"/>
      <c r="U178" s="33"/>
      <c r="V178" s="33"/>
      <c r="W178" s="33"/>
      <c r="X178" s="33"/>
      <c r="Y178" s="33"/>
      <c r="Z178" s="33"/>
      <c r="AA178" s="33"/>
      <c r="AB178" s="33"/>
      <c r="AC178" s="33"/>
      <c r="AD178" s="33"/>
      <c r="AE178" s="33"/>
      <c r="AT178" s="18" t="s">
        <v>149</v>
      </c>
      <c r="AU178" s="18" t="s">
        <v>83</v>
      </c>
    </row>
    <row r="179" spans="1:65" s="2" customFormat="1" ht="11.25">
      <c r="A179" s="33"/>
      <c r="B179" s="34"/>
      <c r="C179" s="33"/>
      <c r="D179" s="163" t="s">
        <v>151</v>
      </c>
      <c r="E179" s="33"/>
      <c r="F179" s="164" t="s">
        <v>228</v>
      </c>
      <c r="G179" s="33"/>
      <c r="H179" s="33"/>
      <c r="I179" s="160"/>
      <c r="J179" s="33"/>
      <c r="K179" s="33"/>
      <c r="L179" s="34"/>
      <c r="M179" s="161"/>
      <c r="N179" s="162"/>
      <c r="O179" s="59"/>
      <c r="P179" s="59"/>
      <c r="Q179" s="59"/>
      <c r="R179" s="59"/>
      <c r="S179" s="59"/>
      <c r="T179" s="60"/>
      <c r="U179" s="33"/>
      <c r="V179" s="33"/>
      <c r="W179" s="33"/>
      <c r="X179" s="33"/>
      <c r="Y179" s="33"/>
      <c r="Z179" s="33"/>
      <c r="AA179" s="33"/>
      <c r="AB179" s="33"/>
      <c r="AC179" s="33"/>
      <c r="AD179" s="33"/>
      <c r="AE179" s="33"/>
      <c r="AT179" s="18" t="s">
        <v>151</v>
      </c>
      <c r="AU179" s="18" t="s">
        <v>83</v>
      </c>
    </row>
    <row r="180" spans="1:65" s="13" customFormat="1" ht="22.5">
      <c r="B180" s="166"/>
      <c r="D180" s="158" t="s">
        <v>155</v>
      </c>
      <c r="E180" s="167" t="s">
        <v>1</v>
      </c>
      <c r="F180" s="168" t="s">
        <v>229</v>
      </c>
      <c r="H180" s="169">
        <v>48.1</v>
      </c>
      <c r="I180" s="170"/>
      <c r="L180" s="166"/>
      <c r="M180" s="171"/>
      <c r="N180" s="172"/>
      <c r="O180" s="172"/>
      <c r="P180" s="172"/>
      <c r="Q180" s="172"/>
      <c r="R180" s="172"/>
      <c r="S180" s="172"/>
      <c r="T180" s="173"/>
      <c r="AT180" s="167" t="s">
        <v>155</v>
      </c>
      <c r="AU180" s="167" t="s">
        <v>83</v>
      </c>
      <c r="AV180" s="13" t="s">
        <v>83</v>
      </c>
      <c r="AW180" s="13" t="s">
        <v>30</v>
      </c>
      <c r="AX180" s="13" t="s">
        <v>81</v>
      </c>
      <c r="AY180" s="167" t="s">
        <v>140</v>
      </c>
    </row>
    <row r="181" spans="1:65" s="2" customFormat="1" ht="16.5" customHeight="1">
      <c r="A181" s="33"/>
      <c r="B181" s="144"/>
      <c r="C181" s="182" t="s">
        <v>230</v>
      </c>
      <c r="D181" s="182" t="s">
        <v>231</v>
      </c>
      <c r="E181" s="183" t="s">
        <v>232</v>
      </c>
      <c r="F181" s="184" t="s">
        <v>233</v>
      </c>
      <c r="G181" s="185" t="s">
        <v>209</v>
      </c>
      <c r="H181" s="186">
        <v>26.1</v>
      </c>
      <c r="I181" s="187"/>
      <c r="J181" s="188">
        <f>ROUND(I181*H181,2)</f>
        <v>0</v>
      </c>
      <c r="K181" s="184" t="s">
        <v>146</v>
      </c>
      <c r="L181" s="189"/>
      <c r="M181" s="190" t="s">
        <v>1</v>
      </c>
      <c r="N181" s="191" t="s">
        <v>38</v>
      </c>
      <c r="O181" s="59"/>
      <c r="P181" s="154">
        <f>O181*H181</f>
        <v>0</v>
      </c>
      <c r="Q181" s="154">
        <v>2.4289999999999998</v>
      </c>
      <c r="R181" s="154">
        <f>Q181*H181</f>
        <v>63.396900000000002</v>
      </c>
      <c r="S181" s="154">
        <v>0</v>
      </c>
      <c r="T181" s="155">
        <f>S181*H181</f>
        <v>0</v>
      </c>
      <c r="U181" s="33"/>
      <c r="V181" s="33"/>
      <c r="W181" s="33"/>
      <c r="X181" s="33"/>
      <c r="Y181" s="33"/>
      <c r="Z181" s="33"/>
      <c r="AA181" s="33"/>
      <c r="AB181" s="33"/>
      <c r="AC181" s="33"/>
      <c r="AD181" s="33"/>
      <c r="AE181" s="33"/>
      <c r="AR181" s="156" t="s">
        <v>199</v>
      </c>
      <c r="AT181" s="156" t="s">
        <v>231</v>
      </c>
      <c r="AU181" s="156" t="s">
        <v>83</v>
      </c>
      <c r="AY181" s="18" t="s">
        <v>140</v>
      </c>
      <c r="BE181" s="157">
        <f>IF(N181="základní",J181,0)</f>
        <v>0</v>
      </c>
      <c r="BF181" s="157">
        <f>IF(N181="snížená",J181,0)</f>
        <v>0</v>
      </c>
      <c r="BG181" s="157">
        <f>IF(N181="zákl. přenesená",J181,0)</f>
        <v>0</v>
      </c>
      <c r="BH181" s="157">
        <f>IF(N181="sníž. přenesená",J181,0)</f>
        <v>0</v>
      </c>
      <c r="BI181" s="157">
        <f>IF(N181="nulová",J181,0)</f>
        <v>0</v>
      </c>
      <c r="BJ181" s="18" t="s">
        <v>81</v>
      </c>
      <c r="BK181" s="157">
        <f>ROUND(I181*H181,2)</f>
        <v>0</v>
      </c>
      <c r="BL181" s="18" t="s">
        <v>147</v>
      </c>
      <c r="BM181" s="156" t="s">
        <v>234</v>
      </c>
    </row>
    <row r="182" spans="1:65" s="2" customFormat="1" ht="11.25">
      <c r="A182" s="33"/>
      <c r="B182" s="34"/>
      <c r="C182" s="33"/>
      <c r="D182" s="158" t="s">
        <v>149</v>
      </c>
      <c r="E182" s="33"/>
      <c r="F182" s="159" t="s">
        <v>233</v>
      </c>
      <c r="G182" s="33"/>
      <c r="H182" s="33"/>
      <c r="I182" s="160"/>
      <c r="J182" s="33"/>
      <c r="K182" s="33"/>
      <c r="L182" s="34"/>
      <c r="M182" s="161"/>
      <c r="N182" s="162"/>
      <c r="O182" s="59"/>
      <c r="P182" s="59"/>
      <c r="Q182" s="59"/>
      <c r="R182" s="59"/>
      <c r="S182" s="59"/>
      <c r="T182" s="60"/>
      <c r="U182" s="33"/>
      <c r="V182" s="33"/>
      <c r="W182" s="33"/>
      <c r="X182" s="33"/>
      <c r="Y182" s="33"/>
      <c r="Z182" s="33"/>
      <c r="AA182" s="33"/>
      <c r="AB182" s="33"/>
      <c r="AC182" s="33"/>
      <c r="AD182" s="33"/>
      <c r="AE182" s="33"/>
      <c r="AT182" s="18" t="s">
        <v>149</v>
      </c>
      <c r="AU182" s="18" t="s">
        <v>83</v>
      </c>
    </row>
    <row r="183" spans="1:65" s="13" customFormat="1" ht="11.25">
      <c r="B183" s="166"/>
      <c r="D183" s="158" t="s">
        <v>155</v>
      </c>
      <c r="E183" s="167" t="s">
        <v>1</v>
      </c>
      <c r="F183" s="168" t="s">
        <v>235</v>
      </c>
      <c r="H183" s="169">
        <v>26.1</v>
      </c>
      <c r="I183" s="170"/>
      <c r="L183" s="166"/>
      <c r="M183" s="171"/>
      <c r="N183" s="172"/>
      <c r="O183" s="172"/>
      <c r="P183" s="172"/>
      <c r="Q183" s="172"/>
      <c r="R183" s="172"/>
      <c r="S183" s="172"/>
      <c r="T183" s="173"/>
      <c r="AT183" s="167" t="s">
        <v>155</v>
      </c>
      <c r="AU183" s="167" t="s">
        <v>83</v>
      </c>
      <c r="AV183" s="13" t="s">
        <v>83</v>
      </c>
      <c r="AW183" s="13" t="s">
        <v>30</v>
      </c>
      <c r="AX183" s="13" t="s">
        <v>81</v>
      </c>
      <c r="AY183" s="167" t="s">
        <v>140</v>
      </c>
    </row>
    <row r="184" spans="1:65" s="2" customFormat="1" ht="24.2" customHeight="1">
      <c r="A184" s="33"/>
      <c r="B184" s="144"/>
      <c r="C184" s="145" t="s">
        <v>7</v>
      </c>
      <c r="D184" s="145" t="s">
        <v>142</v>
      </c>
      <c r="E184" s="146" t="s">
        <v>236</v>
      </c>
      <c r="F184" s="147" t="s">
        <v>237</v>
      </c>
      <c r="G184" s="148" t="s">
        <v>145</v>
      </c>
      <c r="H184" s="149">
        <v>70</v>
      </c>
      <c r="I184" s="150"/>
      <c r="J184" s="151">
        <f>ROUND(I184*H184,2)</f>
        <v>0</v>
      </c>
      <c r="K184" s="147" t="s">
        <v>238</v>
      </c>
      <c r="L184" s="34"/>
      <c r="M184" s="152" t="s">
        <v>1</v>
      </c>
      <c r="N184" s="153" t="s">
        <v>38</v>
      </c>
      <c r="O184" s="59"/>
      <c r="P184" s="154">
        <f>O184*H184</f>
        <v>0</v>
      </c>
      <c r="Q184" s="154">
        <v>0</v>
      </c>
      <c r="R184" s="154">
        <f>Q184*H184</f>
        <v>0</v>
      </c>
      <c r="S184" s="154">
        <v>0</v>
      </c>
      <c r="T184" s="155">
        <f>S184*H184</f>
        <v>0</v>
      </c>
      <c r="U184" s="33"/>
      <c r="V184" s="33"/>
      <c r="W184" s="33"/>
      <c r="X184" s="33"/>
      <c r="Y184" s="33"/>
      <c r="Z184" s="33"/>
      <c r="AA184" s="33"/>
      <c r="AB184" s="33"/>
      <c r="AC184" s="33"/>
      <c r="AD184" s="33"/>
      <c r="AE184" s="33"/>
      <c r="AR184" s="156" t="s">
        <v>147</v>
      </c>
      <c r="AT184" s="156" t="s">
        <v>142</v>
      </c>
      <c r="AU184" s="156" t="s">
        <v>83</v>
      </c>
      <c r="AY184" s="18" t="s">
        <v>140</v>
      </c>
      <c r="BE184" s="157">
        <f>IF(N184="základní",J184,0)</f>
        <v>0</v>
      </c>
      <c r="BF184" s="157">
        <f>IF(N184="snížená",J184,0)</f>
        <v>0</v>
      </c>
      <c r="BG184" s="157">
        <f>IF(N184="zákl. přenesená",J184,0)</f>
        <v>0</v>
      </c>
      <c r="BH184" s="157">
        <f>IF(N184="sníž. přenesená",J184,0)</f>
        <v>0</v>
      </c>
      <c r="BI184" s="157">
        <f>IF(N184="nulová",J184,0)</f>
        <v>0</v>
      </c>
      <c r="BJ184" s="18" t="s">
        <v>81</v>
      </c>
      <c r="BK184" s="157">
        <f>ROUND(I184*H184,2)</f>
        <v>0</v>
      </c>
      <c r="BL184" s="18" t="s">
        <v>147</v>
      </c>
      <c r="BM184" s="156" t="s">
        <v>239</v>
      </c>
    </row>
    <row r="185" spans="1:65" s="2" customFormat="1" ht="19.5">
      <c r="A185" s="33"/>
      <c r="B185" s="34"/>
      <c r="C185" s="33"/>
      <c r="D185" s="158" t="s">
        <v>149</v>
      </c>
      <c r="E185" s="33"/>
      <c r="F185" s="159" t="s">
        <v>240</v>
      </c>
      <c r="G185" s="33"/>
      <c r="H185" s="33"/>
      <c r="I185" s="160"/>
      <c r="J185" s="33"/>
      <c r="K185" s="33"/>
      <c r="L185" s="34"/>
      <c r="M185" s="161"/>
      <c r="N185" s="162"/>
      <c r="O185" s="59"/>
      <c r="P185" s="59"/>
      <c r="Q185" s="59"/>
      <c r="R185" s="59"/>
      <c r="S185" s="59"/>
      <c r="T185" s="60"/>
      <c r="U185" s="33"/>
      <c r="V185" s="33"/>
      <c r="W185" s="33"/>
      <c r="X185" s="33"/>
      <c r="Y185" s="33"/>
      <c r="Z185" s="33"/>
      <c r="AA185" s="33"/>
      <c r="AB185" s="33"/>
      <c r="AC185" s="33"/>
      <c r="AD185" s="33"/>
      <c r="AE185" s="33"/>
      <c r="AT185" s="18" t="s">
        <v>149</v>
      </c>
      <c r="AU185" s="18" t="s">
        <v>83</v>
      </c>
    </row>
    <row r="186" spans="1:65" s="2" customFormat="1" ht="117">
      <c r="A186" s="33"/>
      <c r="B186" s="34"/>
      <c r="C186" s="33"/>
      <c r="D186" s="158" t="s">
        <v>153</v>
      </c>
      <c r="E186" s="33"/>
      <c r="F186" s="165" t="s">
        <v>241</v>
      </c>
      <c r="G186" s="33"/>
      <c r="H186" s="33"/>
      <c r="I186" s="160"/>
      <c r="J186" s="33"/>
      <c r="K186" s="33"/>
      <c r="L186" s="34"/>
      <c r="M186" s="161"/>
      <c r="N186" s="162"/>
      <c r="O186" s="59"/>
      <c r="P186" s="59"/>
      <c r="Q186" s="59"/>
      <c r="R186" s="59"/>
      <c r="S186" s="59"/>
      <c r="T186" s="60"/>
      <c r="U186" s="33"/>
      <c r="V186" s="33"/>
      <c r="W186" s="33"/>
      <c r="X186" s="33"/>
      <c r="Y186" s="33"/>
      <c r="Z186" s="33"/>
      <c r="AA186" s="33"/>
      <c r="AB186" s="33"/>
      <c r="AC186" s="33"/>
      <c r="AD186" s="33"/>
      <c r="AE186" s="33"/>
      <c r="AT186" s="18" t="s">
        <v>153</v>
      </c>
      <c r="AU186" s="18" t="s">
        <v>83</v>
      </c>
    </row>
    <row r="187" spans="1:65" s="13" customFormat="1" ht="11.25">
      <c r="B187" s="166"/>
      <c r="D187" s="158" t="s">
        <v>155</v>
      </c>
      <c r="E187" s="167" t="s">
        <v>1</v>
      </c>
      <c r="F187" s="168" t="s">
        <v>242</v>
      </c>
      <c r="H187" s="169">
        <v>70</v>
      </c>
      <c r="I187" s="170"/>
      <c r="L187" s="166"/>
      <c r="M187" s="171"/>
      <c r="N187" s="172"/>
      <c r="O187" s="172"/>
      <c r="P187" s="172"/>
      <c r="Q187" s="172"/>
      <c r="R187" s="172"/>
      <c r="S187" s="172"/>
      <c r="T187" s="173"/>
      <c r="AT187" s="167" t="s">
        <v>155</v>
      </c>
      <c r="AU187" s="167" t="s">
        <v>83</v>
      </c>
      <c r="AV187" s="13" t="s">
        <v>83</v>
      </c>
      <c r="AW187" s="13" t="s">
        <v>30</v>
      </c>
      <c r="AX187" s="13" t="s">
        <v>81</v>
      </c>
      <c r="AY187" s="167" t="s">
        <v>140</v>
      </c>
    </row>
    <row r="188" spans="1:65" s="2" customFormat="1" ht="24.2" customHeight="1">
      <c r="A188" s="33"/>
      <c r="B188" s="144"/>
      <c r="C188" s="145" t="s">
        <v>243</v>
      </c>
      <c r="D188" s="145" t="s">
        <v>142</v>
      </c>
      <c r="E188" s="146" t="s">
        <v>244</v>
      </c>
      <c r="F188" s="147" t="s">
        <v>245</v>
      </c>
      <c r="G188" s="148" t="s">
        <v>145</v>
      </c>
      <c r="H188" s="149">
        <v>70</v>
      </c>
      <c r="I188" s="150"/>
      <c r="J188" s="151">
        <f>ROUND(I188*H188,2)</f>
        <v>0</v>
      </c>
      <c r="K188" s="147" t="s">
        <v>146</v>
      </c>
      <c r="L188" s="34"/>
      <c r="M188" s="152" t="s">
        <v>1</v>
      </c>
      <c r="N188" s="153" t="s">
        <v>38</v>
      </c>
      <c r="O188" s="59"/>
      <c r="P188" s="154">
        <f>O188*H188</f>
        <v>0</v>
      </c>
      <c r="Q188" s="154">
        <v>0</v>
      </c>
      <c r="R188" s="154">
        <f>Q188*H188</f>
        <v>0</v>
      </c>
      <c r="S188" s="154">
        <v>0</v>
      </c>
      <c r="T188" s="155">
        <f>S188*H188</f>
        <v>0</v>
      </c>
      <c r="U188" s="33"/>
      <c r="V188" s="33"/>
      <c r="W188" s="33"/>
      <c r="X188" s="33"/>
      <c r="Y188" s="33"/>
      <c r="Z188" s="33"/>
      <c r="AA188" s="33"/>
      <c r="AB188" s="33"/>
      <c r="AC188" s="33"/>
      <c r="AD188" s="33"/>
      <c r="AE188" s="33"/>
      <c r="AR188" s="156" t="s">
        <v>147</v>
      </c>
      <c r="AT188" s="156" t="s">
        <v>142</v>
      </c>
      <c r="AU188" s="156" t="s">
        <v>83</v>
      </c>
      <c r="AY188" s="18" t="s">
        <v>140</v>
      </c>
      <c r="BE188" s="157">
        <f>IF(N188="základní",J188,0)</f>
        <v>0</v>
      </c>
      <c r="BF188" s="157">
        <f>IF(N188="snížená",J188,0)</f>
        <v>0</v>
      </c>
      <c r="BG188" s="157">
        <f>IF(N188="zákl. přenesená",J188,0)</f>
        <v>0</v>
      </c>
      <c r="BH188" s="157">
        <f>IF(N188="sníž. přenesená",J188,0)</f>
        <v>0</v>
      </c>
      <c r="BI188" s="157">
        <f>IF(N188="nulová",J188,0)</f>
        <v>0</v>
      </c>
      <c r="BJ188" s="18" t="s">
        <v>81</v>
      </c>
      <c r="BK188" s="157">
        <f>ROUND(I188*H188,2)</f>
        <v>0</v>
      </c>
      <c r="BL188" s="18" t="s">
        <v>147</v>
      </c>
      <c r="BM188" s="156" t="s">
        <v>246</v>
      </c>
    </row>
    <row r="189" spans="1:65" s="2" customFormat="1" ht="19.5">
      <c r="A189" s="33"/>
      <c r="B189" s="34"/>
      <c r="C189" s="33"/>
      <c r="D189" s="158" t="s">
        <v>149</v>
      </c>
      <c r="E189" s="33"/>
      <c r="F189" s="159" t="s">
        <v>247</v>
      </c>
      <c r="G189" s="33"/>
      <c r="H189" s="33"/>
      <c r="I189" s="160"/>
      <c r="J189" s="33"/>
      <c r="K189" s="33"/>
      <c r="L189" s="34"/>
      <c r="M189" s="161"/>
      <c r="N189" s="162"/>
      <c r="O189" s="59"/>
      <c r="P189" s="59"/>
      <c r="Q189" s="59"/>
      <c r="R189" s="59"/>
      <c r="S189" s="59"/>
      <c r="T189" s="60"/>
      <c r="U189" s="33"/>
      <c r="V189" s="33"/>
      <c r="W189" s="33"/>
      <c r="X189" s="33"/>
      <c r="Y189" s="33"/>
      <c r="Z189" s="33"/>
      <c r="AA189" s="33"/>
      <c r="AB189" s="33"/>
      <c r="AC189" s="33"/>
      <c r="AD189" s="33"/>
      <c r="AE189" s="33"/>
      <c r="AT189" s="18" t="s">
        <v>149</v>
      </c>
      <c r="AU189" s="18" t="s">
        <v>83</v>
      </c>
    </row>
    <row r="190" spans="1:65" s="2" customFormat="1" ht="11.25">
      <c r="A190" s="33"/>
      <c r="B190" s="34"/>
      <c r="C190" s="33"/>
      <c r="D190" s="163" t="s">
        <v>151</v>
      </c>
      <c r="E190" s="33"/>
      <c r="F190" s="164" t="s">
        <v>248</v>
      </c>
      <c r="G190" s="33"/>
      <c r="H190" s="33"/>
      <c r="I190" s="160"/>
      <c r="J190" s="33"/>
      <c r="K190" s="33"/>
      <c r="L190" s="34"/>
      <c r="M190" s="161"/>
      <c r="N190" s="162"/>
      <c r="O190" s="59"/>
      <c r="P190" s="59"/>
      <c r="Q190" s="59"/>
      <c r="R190" s="59"/>
      <c r="S190" s="59"/>
      <c r="T190" s="60"/>
      <c r="U190" s="33"/>
      <c r="V190" s="33"/>
      <c r="W190" s="33"/>
      <c r="X190" s="33"/>
      <c r="Y190" s="33"/>
      <c r="Z190" s="33"/>
      <c r="AA190" s="33"/>
      <c r="AB190" s="33"/>
      <c r="AC190" s="33"/>
      <c r="AD190" s="33"/>
      <c r="AE190" s="33"/>
      <c r="AT190" s="18" t="s">
        <v>151</v>
      </c>
      <c r="AU190" s="18" t="s">
        <v>83</v>
      </c>
    </row>
    <row r="191" spans="1:65" s="2" customFormat="1" ht="117">
      <c r="A191" s="33"/>
      <c r="B191" s="34"/>
      <c r="C191" s="33"/>
      <c r="D191" s="158" t="s">
        <v>153</v>
      </c>
      <c r="E191" s="33"/>
      <c r="F191" s="165" t="s">
        <v>249</v>
      </c>
      <c r="G191" s="33"/>
      <c r="H191" s="33"/>
      <c r="I191" s="160"/>
      <c r="J191" s="33"/>
      <c r="K191" s="33"/>
      <c r="L191" s="34"/>
      <c r="M191" s="161"/>
      <c r="N191" s="162"/>
      <c r="O191" s="59"/>
      <c r="P191" s="59"/>
      <c r="Q191" s="59"/>
      <c r="R191" s="59"/>
      <c r="S191" s="59"/>
      <c r="T191" s="60"/>
      <c r="U191" s="33"/>
      <c r="V191" s="33"/>
      <c r="W191" s="33"/>
      <c r="X191" s="33"/>
      <c r="Y191" s="33"/>
      <c r="Z191" s="33"/>
      <c r="AA191" s="33"/>
      <c r="AB191" s="33"/>
      <c r="AC191" s="33"/>
      <c r="AD191" s="33"/>
      <c r="AE191" s="33"/>
      <c r="AT191" s="18" t="s">
        <v>153</v>
      </c>
      <c r="AU191" s="18" t="s">
        <v>83</v>
      </c>
    </row>
    <row r="192" spans="1:65" s="13" customFormat="1" ht="11.25">
      <c r="B192" s="166"/>
      <c r="D192" s="158" t="s">
        <v>155</v>
      </c>
      <c r="E192" s="167" t="s">
        <v>1</v>
      </c>
      <c r="F192" s="168" t="s">
        <v>250</v>
      </c>
      <c r="H192" s="169">
        <v>70</v>
      </c>
      <c r="I192" s="170"/>
      <c r="L192" s="166"/>
      <c r="M192" s="171"/>
      <c r="N192" s="172"/>
      <c r="O192" s="172"/>
      <c r="P192" s="172"/>
      <c r="Q192" s="172"/>
      <c r="R192" s="172"/>
      <c r="S192" s="172"/>
      <c r="T192" s="173"/>
      <c r="AT192" s="167" t="s">
        <v>155</v>
      </c>
      <c r="AU192" s="167" t="s">
        <v>83</v>
      </c>
      <c r="AV192" s="13" t="s">
        <v>83</v>
      </c>
      <c r="AW192" s="13" t="s">
        <v>30</v>
      </c>
      <c r="AX192" s="13" t="s">
        <v>81</v>
      </c>
      <c r="AY192" s="167" t="s">
        <v>140</v>
      </c>
    </row>
    <row r="193" spans="1:65" s="2" customFormat="1" ht="16.5" customHeight="1">
      <c r="A193" s="33"/>
      <c r="B193" s="144"/>
      <c r="C193" s="182" t="s">
        <v>251</v>
      </c>
      <c r="D193" s="182" t="s">
        <v>231</v>
      </c>
      <c r="E193" s="183" t="s">
        <v>252</v>
      </c>
      <c r="F193" s="184" t="s">
        <v>253</v>
      </c>
      <c r="G193" s="185" t="s">
        <v>254</v>
      </c>
      <c r="H193" s="186">
        <v>2</v>
      </c>
      <c r="I193" s="187"/>
      <c r="J193" s="188">
        <f>ROUND(I193*H193,2)</f>
        <v>0</v>
      </c>
      <c r="K193" s="184" t="s">
        <v>146</v>
      </c>
      <c r="L193" s="189"/>
      <c r="M193" s="190" t="s">
        <v>1</v>
      </c>
      <c r="N193" s="191" t="s">
        <v>38</v>
      </c>
      <c r="O193" s="59"/>
      <c r="P193" s="154">
        <f>O193*H193</f>
        <v>0</v>
      </c>
      <c r="Q193" s="154">
        <v>1E-3</v>
      </c>
      <c r="R193" s="154">
        <f>Q193*H193</f>
        <v>2E-3</v>
      </c>
      <c r="S193" s="154">
        <v>0</v>
      </c>
      <c r="T193" s="155">
        <f>S193*H193</f>
        <v>0</v>
      </c>
      <c r="U193" s="33"/>
      <c r="V193" s="33"/>
      <c r="W193" s="33"/>
      <c r="X193" s="33"/>
      <c r="Y193" s="33"/>
      <c r="Z193" s="33"/>
      <c r="AA193" s="33"/>
      <c r="AB193" s="33"/>
      <c r="AC193" s="33"/>
      <c r="AD193" s="33"/>
      <c r="AE193" s="33"/>
      <c r="AR193" s="156" t="s">
        <v>199</v>
      </c>
      <c r="AT193" s="156" t="s">
        <v>231</v>
      </c>
      <c r="AU193" s="156" t="s">
        <v>83</v>
      </c>
      <c r="AY193" s="18" t="s">
        <v>140</v>
      </c>
      <c r="BE193" s="157">
        <f>IF(N193="základní",J193,0)</f>
        <v>0</v>
      </c>
      <c r="BF193" s="157">
        <f>IF(N193="snížená",J193,0)</f>
        <v>0</v>
      </c>
      <c r="BG193" s="157">
        <f>IF(N193="zákl. přenesená",J193,0)</f>
        <v>0</v>
      </c>
      <c r="BH193" s="157">
        <f>IF(N193="sníž. přenesená",J193,0)</f>
        <v>0</v>
      </c>
      <c r="BI193" s="157">
        <f>IF(N193="nulová",J193,0)</f>
        <v>0</v>
      </c>
      <c r="BJ193" s="18" t="s">
        <v>81</v>
      </c>
      <c r="BK193" s="157">
        <f>ROUND(I193*H193,2)</f>
        <v>0</v>
      </c>
      <c r="BL193" s="18" t="s">
        <v>147</v>
      </c>
      <c r="BM193" s="156" t="s">
        <v>255</v>
      </c>
    </row>
    <row r="194" spans="1:65" s="2" customFormat="1" ht="11.25">
      <c r="A194" s="33"/>
      <c r="B194" s="34"/>
      <c r="C194" s="33"/>
      <c r="D194" s="158" t="s">
        <v>149</v>
      </c>
      <c r="E194" s="33"/>
      <c r="F194" s="159" t="s">
        <v>253</v>
      </c>
      <c r="G194" s="33"/>
      <c r="H194" s="33"/>
      <c r="I194" s="160"/>
      <c r="J194" s="33"/>
      <c r="K194" s="33"/>
      <c r="L194" s="34"/>
      <c r="M194" s="161"/>
      <c r="N194" s="162"/>
      <c r="O194" s="59"/>
      <c r="P194" s="59"/>
      <c r="Q194" s="59"/>
      <c r="R194" s="59"/>
      <c r="S194" s="59"/>
      <c r="T194" s="60"/>
      <c r="U194" s="33"/>
      <c r="V194" s="33"/>
      <c r="W194" s="33"/>
      <c r="X194" s="33"/>
      <c r="Y194" s="33"/>
      <c r="Z194" s="33"/>
      <c r="AA194" s="33"/>
      <c r="AB194" s="33"/>
      <c r="AC194" s="33"/>
      <c r="AD194" s="33"/>
      <c r="AE194" s="33"/>
      <c r="AT194" s="18" t="s">
        <v>149</v>
      </c>
      <c r="AU194" s="18" t="s">
        <v>83</v>
      </c>
    </row>
    <row r="195" spans="1:65" s="13" customFormat="1" ht="11.25">
      <c r="B195" s="166"/>
      <c r="D195" s="158" t="s">
        <v>155</v>
      </c>
      <c r="E195" s="167" t="s">
        <v>1</v>
      </c>
      <c r="F195" s="168" t="s">
        <v>256</v>
      </c>
      <c r="H195" s="169">
        <v>2</v>
      </c>
      <c r="I195" s="170"/>
      <c r="L195" s="166"/>
      <c r="M195" s="171"/>
      <c r="N195" s="172"/>
      <c r="O195" s="172"/>
      <c r="P195" s="172"/>
      <c r="Q195" s="172"/>
      <c r="R195" s="172"/>
      <c r="S195" s="172"/>
      <c r="T195" s="173"/>
      <c r="AT195" s="167" t="s">
        <v>155</v>
      </c>
      <c r="AU195" s="167" t="s">
        <v>83</v>
      </c>
      <c r="AV195" s="13" t="s">
        <v>83</v>
      </c>
      <c r="AW195" s="13" t="s">
        <v>30</v>
      </c>
      <c r="AX195" s="13" t="s">
        <v>81</v>
      </c>
      <c r="AY195" s="167" t="s">
        <v>140</v>
      </c>
    </row>
    <row r="196" spans="1:65" s="15" customFormat="1" ht="11.25">
      <c r="B196" s="192"/>
      <c r="D196" s="158" t="s">
        <v>155</v>
      </c>
      <c r="E196" s="193" t="s">
        <v>1</v>
      </c>
      <c r="F196" s="194" t="s">
        <v>98</v>
      </c>
      <c r="H196" s="193" t="s">
        <v>1</v>
      </c>
      <c r="I196" s="195"/>
      <c r="L196" s="192"/>
      <c r="M196" s="196"/>
      <c r="N196" s="197"/>
      <c r="O196" s="197"/>
      <c r="P196" s="197"/>
      <c r="Q196" s="197"/>
      <c r="R196" s="197"/>
      <c r="S196" s="197"/>
      <c r="T196" s="198"/>
      <c r="AT196" s="193" t="s">
        <v>155</v>
      </c>
      <c r="AU196" s="193" t="s">
        <v>83</v>
      </c>
      <c r="AV196" s="15" t="s">
        <v>81</v>
      </c>
      <c r="AW196" s="15" t="s">
        <v>30</v>
      </c>
      <c r="AX196" s="15" t="s">
        <v>73</v>
      </c>
      <c r="AY196" s="193" t="s">
        <v>140</v>
      </c>
    </row>
    <row r="197" spans="1:65" s="2" customFormat="1" ht="21.75" customHeight="1">
      <c r="A197" s="33"/>
      <c r="B197" s="144"/>
      <c r="C197" s="145" t="s">
        <v>257</v>
      </c>
      <c r="D197" s="145" t="s">
        <v>142</v>
      </c>
      <c r="E197" s="146" t="s">
        <v>258</v>
      </c>
      <c r="F197" s="147" t="s">
        <v>259</v>
      </c>
      <c r="G197" s="148" t="s">
        <v>145</v>
      </c>
      <c r="H197" s="149">
        <v>705</v>
      </c>
      <c r="I197" s="150"/>
      <c r="J197" s="151">
        <f>ROUND(I197*H197,2)</f>
        <v>0</v>
      </c>
      <c r="K197" s="147" t="s">
        <v>210</v>
      </c>
      <c r="L197" s="34"/>
      <c r="M197" s="152" t="s">
        <v>1</v>
      </c>
      <c r="N197" s="153" t="s">
        <v>38</v>
      </c>
      <c r="O197" s="59"/>
      <c r="P197" s="154">
        <f>O197*H197</f>
        <v>0</v>
      </c>
      <c r="Q197" s="154">
        <v>0</v>
      </c>
      <c r="R197" s="154">
        <f>Q197*H197</f>
        <v>0</v>
      </c>
      <c r="S197" s="154">
        <v>0</v>
      </c>
      <c r="T197" s="155">
        <f>S197*H197</f>
        <v>0</v>
      </c>
      <c r="U197" s="33"/>
      <c r="V197" s="33"/>
      <c r="W197" s="33"/>
      <c r="X197" s="33"/>
      <c r="Y197" s="33"/>
      <c r="Z197" s="33"/>
      <c r="AA197" s="33"/>
      <c r="AB197" s="33"/>
      <c r="AC197" s="33"/>
      <c r="AD197" s="33"/>
      <c r="AE197" s="33"/>
      <c r="AR197" s="156" t="s">
        <v>147</v>
      </c>
      <c r="AT197" s="156" t="s">
        <v>142</v>
      </c>
      <c r="AU197" s="156" t="s">
        <v>83</v>
      </c>
      <c r="AY197" s="18" t="s">
        <v>140</v>
      </c>
      <c r="BE197" s="157">
        <f>IF(N197="základní",J197,0)</f>
        <v>0</v>
      </c>
      <c r="BF197" s="157">
        <f>IF(N197="snížená",J197,0)</f>
        <v>0</v>
      </c>
      <c r="BG197" s="157">
        <f>IF(N197="zákl. přenesená",J197,0)</f>
        <v>0</v>
      </c>
      <c r="BH197" s="157">
        <f>IF(N197="sníž. přenesená",J197,0)</f>
        <v>0</v>
      </c>
      <c r="BI197" s="157">
        <f>IF(N197="nulová",J197,0)</f>
        <v>0</v>
      </c>
      <c r="BJ197" s="18" t="s">
        <v>81</v>
      </c>
      <c r="BK197" s="157">
        <f>ROUND(I197*H197,2)</f>
        <v>0</v>
      </c>
      <c r="BL197" s="18" t="s">
        <v>147</v>
      </c>
      <c r="BM197" s="156" t="s">
        <v>260</v>
      </c>
    </row>
    <row r="198" spans="1:65" s="2" customFormat="1" ht="19.5">
      <c r="A198" s="33"/>
      <c r="B198" s="34"/>
      <c r="C198" s="33"/>
      <c r="D198" s="158" t="s">
        <v>149</v>
      </c>
      <c r="E198" s="33"/>
      <c r="F198" s="159" t="s">
        <v>261</v>
      </c>
      <c r="G198" s="33"/>
      <c r="H198" s="33"/>
      <c r="I198" s="160"/>
      <c r="J198" s="33"/>
      <c r="K198" s="33"/>
      <c r="L198" s="34"/>
      <c r="M198" s="161"/>
      <c r="N198" s="162"/>
      <c r="O198" s="59"/>
      <c r="P198" s="59"/>
      <c r="Q198" s="59"/>
      <c r="R198" s="59"/>
      <c r="S198" s="59"/>
      <c r="T198" s="60"/>
      <c r="U198" s="33"/>
      <c r="V198" s="33"/>
      <c r="W198" s="33"/>
      <c r="X198" s="33"/>
      <c r="Y198" s="33"/>
      <c r="Z198" s="33"/>
      <c r="AA198" s="33"/>
      <c r="AB198" s="33"/>
      <c r="AC198" s="33"/>
      <c r="AD198" s="33"/>
      <c r="AE198" s="33"/>
      <c r="AT198" s="18" t="s">
        <v>149</v>
      </c>
      <c r="AU198" s="18" t="s">
        <v>83</v>
      </c>
    </row>
    <row r="199" spans="1:65" s="2" customFormat="1" ht="165.75">
      <c r="A199" s="33"/>
      <c r="B199" s="34"/>
      <c r="C199" s="33"/>
      <c r="D199" s="158" t="s">
        <v>153</v>
      </c>
      <c r="E199" s="33"/>
      <c r="F199" s="165" t="s">
        <v>262</v>
      </c>
      <c r="G199" s="33"/>
      <c r="H199" s="33"/>
      <c r="I199" s="160"/>
      <c r="J199" s="33"/>
      <c r="K199" s="33"/>
      <c r="L199" s="34"/>
      <c r="M199" s="161"/>
      <c r="N199" s="162"/>
      <c r="O199" s="59"/>
      <c r="P199" s="59"/>
      <c r="Q199" s="59"/>
      <c r="R199" s="59"/>
      <c r="S199" s="59"/>
      <c r="T199" s="60"/>
      <c r="U199" s="33"/>
      <c r="V199" s="33"/>
      <c r="W199" s="33"/>
      <c r="X199" s="33"/>
      <c r="Y199" s="33"/>
      <c r="Z199" s="33"/>
      <c r="AA199" s="33"/>
      <c r="AB199" s="33"/>
      <c r="AC199" s="33"/>
      <c r="AD199" s="33"/>
      <c r="AE199" s="33"/>
      <c r="AT199" s="18" t="s">
        <v>153</v>
      </c>
      <c r="AU199" s="18" t="s">
        <v>83</v>
      </c>
    </row>
    <row r="200" spans="1:65" s="13" customFormat="1" ht="11.25">
      <c r="B200" s="166"/>
      <c r="D200" s="158" t="s">
        <v>155</v>
      </c>
      <c r="E200" s="167" t="s">
        <v>1</v>
      </c>
      <c r="F200" s="168" t="s">
        <v>263</v>
      </c>
      <c r="H200" s="169">
        <v>175</v>
      </c>
      <c r="I200" s="170"/>
      <c r="L200" s="166"/>
      <c r="M200" s="171"/>
      <c r="N200" s="172"/>
      <c r="O200" s="172"/>
      <c r="P200" s="172"/>
      <c r="Q200" s="172"/>
      <c r="R200" s="172"/>
      <c r="S200" s="172"/>
      <c r="T200" s="173"/>
      <c r="AT200" s="167" t="s">
        <v>155</v>
      </c>
      <c r="AU200" s="167" t="s">
        <v>83</v>
      </c>
      <c r="AV200" s="13" t="s">
        <v>83</v>
      </c>
      <c r="AW200" s="13" t="s">
        <v>30</v>
      </c>
      <c r="AX200" s="13" t="s">
        <v>73</v>
      </c>
      <c r="AY200" s="167" t="s">
        <v>140</v>
      </c>
    </row>
    <row r="201" spans="1:65" s="13" customFormat="1" ht="11.25">
      <c r="B201" s="166"/>
      <c r="D201" s="158" t="s">
        <v>155</v>
      </c>
      <c r="E201" s="167" t="s">
        <v>1</v>
      </c>
      <c r="F201" s="168" t="s">
        <v>264</v>
      </c>
      <c r="H201" s="169">
        <v>160</v>
      </c>
      <c r="I201" s="170"/>
      <c r="L201" s="166"/>
      <c r="M201" s="171"/>
      <c r="N201" s="172"/>
      <c r="O201" s="172"/>
      <c r="P201" s="172"/>
      <c r="Q201" s="172"/>
      <c r="R201" s="172"/>
      <c r="S201" s="172"/>
      <c r="T201" s="173"/>
      <c r="AT201" s="167" t="s">
        <v>155</v>
      </c>
      <c r="AU201" s="167" t="s">
        <v>83</v>
      </c>
      <c r="AV201" s="13" t="s">
        <v>83</v>
      </c>
      <c r="AW201" s="13" t="s">
        <v>30</v>
      </c>
      <c r="AX201" s="13" t="s">
        <v>73</v>
      </c>
      <c r="AY201" s="167" t="s">
        <v>140</v>
      </c>
    </row>
    <row r="202" spans="1:65" s="13" customFormat="1" ht="11.25">
      <c r="B202" s="166"/>
      <c r="D202" s="158" t="s">
        <v>155</v>
      </c>
      <c r="E202" s="167" t="s">
        <v>1</v>
      </c>
      <c r="F202" s="168" t="s">
        <v>265</v>
      </c>
      <c r="H202" s="169">
        <v>370</v>
      </c>
      <c r="I202" s="170"/>
      <c r="L202" s="166"/>
      <c r="M202" s="171"/>
      <c r="N202" s="172"/>
      <c r="O202" s="172"/>
      <c r="P202" s="172"/>
      <c r="Q202" s="172"/>
      <c r="R202" s="172"/>
      <c r="S202" s="172"/>
      <c r="T202" s="173"/>
      <c r="AT202" s="167" t="s">
        <v>155</v>
      </c>
      <c r="AU202" s="167" t="s">
        <v>83</v>
      </c>
      <c r="AV202" s="13" t="s">
        <v>83</v>
      </c>
      <c r="AW202" s="13" t="s">
        <v>30</v>
      </c>
      <c r="AX202" s="13" t="s">
        <v>73</v>
      </c>
      <c r="AY202" s="167" t="s">
        <v>140</v>
      </c>
    </row>
    <row r="203" spans="1:65" s="14" customFormat="1" ht="11.25">
      <c r="B203" s="174"/>
      <c r="D203" s="158" t="s">
        <v>155</v>
      </c>
      <c r="E203" s="175" t="s">
        <v>1</v>
      </c>
      <c r="F203" s="176" t="s">
        <v>157</v>
      </c>
      <c r="H203" s="177">
        <v>705</v>
      </c>
      <c r="I203" s="178"/>
      <c r="L203" s="174"/>
      <c r="M203" s="179"/>
      <c r="N203" s="180"/>
      <c r="O203" s="180"/>
      <c r="P203" s="180"/>
      <c r="Q203" s="180"/>
      <c r="R203" s="180"/>
      <c r="S203" s="180"/>
      <c r="T203" s="181"/>
      <c r="AT203" s="175" t="s">
        <v>155</v>
      </c>
      <c r="AU203" s="175" t="s">
        <v>83</v>
      </c>
      <c r="AV203" s="14" t="s">
        <v>147</v>
      </c>
      <c r="AW203" s="14" t="s">
        <v>30</v>
      </c>
      <c r="AX203" s="14" t="s">
        <v>81</v>
      </c>
      <c r="AY203" s="175" t="s">
        <v>140</v>
      </c>
    </row>
    <row r="204" spans="1:65" s="12" customFormat="1" ht="22.9" customHeight="1">
      <c r="B204" s="131"/>
      <c r="D204" s="132" t="s">
        <v>72</v>
      </c>
      <c r="E204" s="142" t="s">
        <v>147</v>
      </c>
      <c r="F204" s="142" t="s">
        <v>266</v>
      </c>
      <c r="I204" s="134"/>
      <c r="J204" s="143">
        <f>BK204</f>
        <v>0</v>
      </c>
      <c r="L204" s="131"/>
      <c r="M204" s="136"/>
      <c r="N204" s="137"/>
      <c r="O204" s="137"/>
      <c r="P204" s="138">
        <v>0</v>
      </c>
      <c r="Q204" s="137"/>
      <c r="R204" s="138">
        <v>0</v>
      </c>
      <c r="S204" s="137"/>
      <c r="T204" s="139">
        <v>0</v>
      </c>
      <c r="AR204" s="132" t="s">
        <v>81</v>
      </c>
      <c r="AT204" s="140" t="s">
        <v>72</v>
      </c>
      <c r="AU204" s="140" t="s">
        <v>81</v>
      </c>
      <c r="AY204" s="132" t="s">
        <v>140</v>
      </c>
      <c r="BK204" s="141">
        <v>0</v>
      </c>
    </row>
    <row r="205" spans="1:65" s="12" customFormat="1" ht="22.9" customHeight="1">
      <c r="B205" s="131"/>
      <c r="D205" s="132" t="s">
        <v>72</v>
      </c>
      <c r="E205" s="142" t="s">
        <v>267</v>
      </c>
      <c r="F205" s="142" t="s">
        <v>268</v>
      </c>
      <c r="I205" s="134"/>
      <c r="J205" s="143">
        <f>BK205</f>
        <v>0</v>
      </c>
      <c r="L205" s="131"/>
      <c r="M205" s="136"/>
      <c r="N205" s="137"/>
      <c r="O205" s="137"/>
      <c r="P205" s="138">
        <f>SUM(P206:P281)</f>
        <v>0</v>
      </c>
      <c r="Q205" s="137"/>
      <c r="R205" s="138">
        <f>SUM(R206:R281)</f>
        <v>513.04942000000005</v>
      </c>
      <c r="S205" s="137"/>
      <c r="T205" s="139">
        <f>SUM(T206:T281)</f>
        <v>0</v>
      </c>
      <c r="AR205" s="132" t="s">
        <v>81</v>
      </c>
      <c r="AT205" s="140" t="s">
        <v>72</v>
      </c>
      <c r="AU205" s="140" t="s">
        <v>81</v>
      </c>
      <c r="AY205" s="132" t="s">
        <v>140</v>
      </c>
      <c r="BK205" s="141">
        <f>SUM(BK206:BK281)</f>
        <v>0</v>
      </c>
    </row>
    <row r="206" spans="1:65" s="2" customFormat="1" ht="24.2" customHeight="1">
      <c r="A206" s="33"/>
      <c r="B206" s="144"/>
      <c r="C206" s="145" t="s">
        <v>269</v>
      </c>
      <c r="D206" s="145" t="s">
        <v>142</v>
      </c>
      <c r="E206" s="146" t="s">
        <v>270</v>
      </c>
      <c r="F206" s="147" t="s">
        <v>271</v>
      </c>
      <c r="G206" s="148" t="s">
        <v>145</v>
      </c>
      <c r="H206" s="149">
        <v>370</v>
      </c>
      <c r="I206" s="150"/>
      <c r="J206" s="151">
        <f>ROUND(I206*H206,2)</f>
        <v>0</v>
      </c>
      <c r="K206" s="147" t="s">
        <v>146</v>
      </c>
      <c r="L206" s="34"/>
      <c r="M206" s="152" t="s">
        <v>1</v>
      </c>
      <c r="N206" s="153" t="s">
        <v>38</v>
      </c>
      <c r="O206" s="59"/>
      <c r="P206" s="154">
        <f>O206*H206</f>
        <v>0</v>
      </c>
      <c r="Q206" s="154">
        <v>0.23</v>
      </c>
      <c r="R206" s="154">
        <f>Q206*H206</f>
        <v>85.100000000000009</v>
      </c>
      <c r="S206" s="154">
        <v>0</v>
      </c>
      <c r="T206" s="155">
        <f>S206*H206</f>
        <v>0</v>
      </c>
      <c r="U206" s="33"/>
      <c r="V206" s="33"/>
      <c r="W206" s="33"/>
      <c r="X206" s="33"/>
      <c r="Y206" s="33"/>
      <c r="Z206" s="33"/>
      <c r="AA206" s="33"/>
      <c r="AB206" s="33"/>
      <c r="AC206" s="33"/>
      <c r="AD206" s="33"/>
      <c r="AE206" s="33"/>
      <c r="AR206" s="156" t="s">
        <v>147</v>
      </c>
      <c r="AT206" s="156" t="s">
        <v>142</v>
      </c>
      <c r="AU206" s="156" t="s">
        <v>83</v>
      </c>
      <c r="AY206" s="18" t="s">
        <v>140</v>
      </c>
      <c r="BE206" s="157">
        <f>IF(N206="základní",J206,0)</f>
        <v>0</v>
      </c>
      <c r="BF206" s="157">
        <f>IF(N206="snížená",J206,0)</f>
        <v>0</v>
      </c>
      <c r="BG206" s="157">
        <f>IF(N206="zákl. přenesená",J206,0)</f>
        <v>0</v>
      </c>
      <c r="BH206" s="157">
        <f>IF(N206="sníž. přenesená",J206,0)</f>
        <v>0</v>
      </c>
      <c r="BI206" s="157">
        <f>IF(N206="nulová",J206,0)</f>
        <v>0</v>
      </c>
      <c r="BJ206" s="18" t="s">
        <v>81</v>
      </c>
      <c r="BK206" s="157">
        <f>ROUND(I206*H206,2)</f>
        <v>0</v>
      </c>
      <c r="BL206" s="18" t="s">
        <v>147</v>
      </c>
      <c r="BM206" s="156" t="s">
        <v>272</v>
      </c>
    </row>
    <row r="207" spans="1:65" s="2" customFormat="1" ht="19.5">
      <c r="A207" s="33"/>
      <c r="B207" s="34"/>
      <c r="C207" s="33"/>
      <c r="D207" s="158" t="s">
        <v>149</v>
      </c>
      <c r="E207" s="33"/>
      <c r="F207" s="159" t="s">
        <v>273</v>
      </c>
      <c r="G207" s="33"/>
      <c r="H207" s="33"/>
      <c r="I207" s="160"/>
      <c r="J207" s="33"/>
      <c r="K207" s="33"/>
      <c r="L207" s="34"/>
      <c r="M207" s="161"/>
      <c r="N207" s="162"/>
      <c r="O207" s="59"/>
      <c r="P207" s="59"/>
      <c r="Q207" s="59"/>
      <c r="R207" s="59"/>
      <c r="S207" s="59"/>
      <c r="T207" s="60"/>
      <c r="U207" s="33"/>
      <c r="V207" s="33"/>
      <c r="W207" s="33"/>
      <c r="X207" s="33"/>
      <c r="Y207" s="33"/>
      <c r="Z207" s="33"/>
      <c r="AA207" s="33"/>
      <c r="AB207" s="33"/>
      <c r="AC207" s="33"/>
      <c r="AD207" s="33"/>
      <c r="AE207" s="33"/>
      <c r="AT207" s="18" t="s">
        <v>149</v>
      </c>
      <c r="AU207" s="18" t="s">
        <v>83</v>
      </c>
    </row>
    <row r="208" spans="1:65" s="2" customFormat="1" ht="11.25">
      <c r="A208" s="33"/>
      <c r="B208" s="34"/>
      <c r="C208" s="33"/>
      <c r="D208" s="163" t="s">
        <v>151</v>
      </c>
      <c r="E208" s="33"/>
      <c r="F208" s="164" t="s">
        <v>274</v>
      </c>
      <c r="G208" s="33"/>
      <c r="H208" s="33"/>
      <c r="I208" s="160"/>
      <c r="J208" s="33"/>
      <c r="K208" s="33"/>
      <c r="L208" s="34"/>
      <c r="M208" s="161"/>
      <c r="N208" s="162"/>
      <c r="O208" s="59"/>
      <c r="P208" s="59"/>
      <c r="Q208" s="59"/>
      <c r="R208" s="59"/>
      <c r="S208" s="59"/>
      <c r="T208" s="60"/>
      <c r="U208" s="33"/>
      <c r="V208" s="33"/>
      <c r="W208" s="33"/>
      <c r="X208" s="33"/>
      <c r="Y208" s="33"/>
      <c r="Z208" s="33"/>
      <c r="AA208" s="33"/>
      <c r="AB208" s="33"/>
      <c r="AC208" s="33"/>
      <c r="AD208" s="33"/>
      <c r="AE208" s="33"/>
      <c r="AT208" s="18" t="s">
        <v>151</v>
      </c>
      <c r="AU208" s="18" t="s">
        <v>83</v>
      </c>
    </row>
    <row r="209" spans="1:65" s="13" customFormat="1" ht="11.25">
      <c r="B209" s="166"/>
      <c r="D209" s="158" t="s">
        <v>155</v>
      </c>
      <c r="E209" s="167" t="s">
        <v>1</v>
      </c>
      <c r="F209" s="168" t="s">
        <v>275</v>
      </c>
      <c r="H209" s="169">
        <v>370</v>
      </c>
      <c r="I209" s="170"/>
      <c r="L209" s="166"/>
      <c r="M209" s="171"/>
      <c r="N209" s="172"/>
      <c r="O209" s="172"/>
      <c r="P209" s="172"/>
      <c r="Q209" s="172"/>
      <c r="R209" s="172"/>
      <c r="S209" s="172"/>
      <c r="T209" s="173"/>
      <c r="AT209" s="167" t="s">
        <v>155</v>
      </c>
      <c r="AU209" s="167" t="s">
        <v>83</v>
      </c>
      <c r="AV209" s="13" t="s">
        <v>83</v>
      </c>
      <c r="AW209" s="13" t="s">
        <v>30</v>
      </c>
      <c r="AX209" s="13" t="s">
        <v>81</v>
      </c>
      <c r="AY209" s="167" t="s">
        <v>140</v>
      </c>
    </row>
    <row r="210" spans="1:65" s="2" customFormat="1" ht="24.2" customHeight="1">
      <c r="A210" s="33"/>
      <c r="B210" s="144"/>
      <c r="C210" s="145" t="s">
        <v>276</v>
      </c>
      <c r="D210" s="145" t="s">
        <v>142</v>
      </c>
      <c r="E210" s="146" t="s">
        <v>277</v>
      </c>
      <c r="F210" s="147" t="s">
        <v>278</v>
      </c>
      <c r="G210" s="148" t="s">
        <v>145</v>
      </c>
      <c r="H210" s="149">
        <v>90</v>
      </c>
      <c r="I210" s="150"/>
      <c r="J210" s="151">
        <f>ROUND(I210*H210,2)</f>
        <v>0</v>
      </c>
      <c r="K210" s="147" t="s">
        <v>146</v>
      </c>
      <c r="L210" s="34"/>
      <c r="M210" s="152" t="s">
        <v>1</v>
      </c>
      <c r="N210" s="153" t="s">
        <v>38</v>
      </c>
      <c r="O210" s="59"/>
      <c r="P210" s="154">
        <f>O210*H210</f>
        <v>0</v>
      </c>
      <c r="Q210" s="154">
        <v>0.34499999999999997</v>
      </c>
      <c r="R210" s="154">
        <f>Q210*H210</f>
        <v>31.049999999999997</v>
      </c>
      <c r="S210" s="154">
        <v>0</v>
      </c>
      <c r="T210" s="155">
        <f>S210*H210</f>
        <v>0</v>
      </c>
      <c r="U210" s="33"/>
      <c r="V210" s="33"/>
      <c r="W210" s="33"/>
      <c r="X210" s="33"/>
      <c r="Y210" s="33"/>
      <c r="Z210" s="33"/>
      <c r="AA210" s="33"/>
      <c r="AB210" s="33"/>
      <c r="AC210" s="33"/>
      <c r="AD210" s="33"/>
      <c r="AE210" s="33"/>
      <c r="AR210" s="156" t="s">
        <v>147</v>
      </c>
      <c r="AT210" s="156" t="s">
        <v>142</v>
      </c>
      <c r="AU210" s="156" t="s">
        <v>83</v>
      </c>
      <c r="AY210" s="18" t="s">
        <v>140</v>
      </c>
      <c r="BE210" s="157">
        <f>IF(N210="základní",J210,0)</f>
        <v>0</v>
      </c>
      <c r="BF210" s="157">
        <f>IF(N210="snížená",J210,0)</f>
        <v>0</v>
      </c>
      <c r="BG210" s="157">
        <f>IF(N210="zákl. přenesená",J210,0)</f>
        <v>0</v>
      </c>
      <c r="BH210" s="157">
        <f>IF(N210="sníž. přenesená",J210,0)</f>
        <v>0</v>
      </c>
      <c r="BI210" s="157">
        <f>IF(N210="nulová",J210,0)</f>
        <v>0</v>
      </c>
      <c r="BJ210" s="18" t="s">
        <v>81</v>
      </c>
      <c r="BK210" s="157">
        <f>ROUND(I210*H210,2)</f>
        <v>0</v>
      </c>
      <c r="BL210" s="18" t="s">
        <v>147</v>
      </c>
      <c r="BM210" s="156" t="s">
        <v>279</v>
      </c>
    </row>
    <row r="211" spans="1:65" s="2" customFormat="1" ht="19.5">
      <c r="A211" s="33"/>
      <c r="B211" s="34"/>
      <c r="C211" s="33"/>
      <c r="D211" s="158" t="s">
        <v>149</v>
      </c>
      <c r="E211" s="33"/>
      <c r="F211" s="159" t="s">
        <v>280</v>
      </c>
      <c r="G211" s="33"/>
      <c r="H211" s="33"/>
      <c r="I211" s="160"/>
      <c r="J211" s="33"/>
      <c r="K211" s="33"/>
      <c r="L211" s="34"/>
      <c r="M211" s="161"/>
      <c r="N211" s="162"/>
      <c r="O211" s="59"/>
      <c r="P211" s="59"/>
      <c r="Q211" s="59"/>
      <c r="R211" s="59"/>
      <c r="S211" s="59"/>
      <c r="T211" s="60"/>
      <c r="U211" s="33"/>
      <c r="V211" s="33"/>
      <c r="W211" s="33"/>
      <c r="X211" s="33"/>
      <c r="Y211" s="33"/>
      <c r="Z211" s="33"/>
      <c r="AA211" s="33"/>
      <c r="AB211" s="33"/>
      <c r="AC211" s="33"/>
      <c r="AD211" s="33"/>
      <c r="AE211" s="33"/>
      <c r="AT211" s="18" t="s">
        <v>149</v>
      </c>
      <c r="AU211" s="18" t="s">
        <v>83</v>
      </c>
    </row>
    <row r="212" spans="1:65" s="2" customFormat="1" ht="11.25">
      <c r="A212" s="33"/>
      <c r="B212" s="34"/>
      <c r="C212" s="33"/>
      <c r="D212" s="163" t="s">
        <v>151</v>
      </c>
      <c r="E212" s="33"/>
      <c r="F212" s="164" t="s">
        <v>281</v>
      </c>
      <c r="G212" s="33"/>
      <c r="H212" s="33"/>
      <c r="I212" s="160"/>
      <c r="J212" s="33"/>
      <c r="K212" s="33"/>
      <c r="L212" s="34"/>
      <c r="M212" s="161"/>
      <c r="N212" s="162"/>
      <c r="O212" s="59"/>
      <c r="P212" s="59"/>
      <c r="Q212" s="59"/>
      <c r="R212" s="59"/>
      <c r="S212" s="59"/>
      <c r="T212" s="60"/>
      <c r="U212" s="33"/>
      <c r="V212" s="33"/>
      <c r="W212" s="33"/>
      <c r="X212" s="33"/>
      <c r="Y212" s="33"/>
      <c r="Z212" s="33"/>
      <c r="AA212" s="33"/>
      <c r="AB212" s="33"/>
      <c r="AC212" s="33"/>
      <c r="AD212" s="33"/>
      <c r="AE212" s="33"/>
      <c r="AT212" s="18" t="s">
        <v>151</v>
      </c>
      <c r="AU212" s="18" t="s">
        <v>83</v>
      </c>
    </row>
    <row r="213" spans="1:65" s="13" customFormat="1" ht="11.25">
      <c r="B213" s="166"/>
      <c r="D213" s="158" t="s">
        <v>155</v>
      </c>
      <c r="E213" s="167" t="s">
        <v>1</v>
      </c>
      <c r="F213" s="168" t="s">
        <v>282</v>
      </c>
      <c r="H213" s="169">
        <v>45</v>
      </c>
      <c r="I213" s="170"/>
      <c r="L213" s="166"/>
      <c r="M213" s="171"/>
      <c r="N213" s="172"/>
      <c r="O213" s="172"/>
      <c r="P213" s="172"/>
      <c r="Q213" s="172"/>
      <c r="R213" s="172"/>
      <c r="S213" s="172"/>
      <c r="T213" s="173"/>
      <c r="AT213" s="167" t="s">
        <v>155</v>
      </c>
      <c r="AU213" s="167" t="s">
        <v>83</v>
      </c>
      <c r="AV213" s="13" t="s">
        <v>83</v>
      </c>
      <c r="AW213" s="13" t="s">
        <v>30</v>
      </c>
      <c r="AX213" s="13" t="s">
        <v>73</v>
      </c>
      <c r="AY213" s="167" t="s">
        <v>140</v>
      </c>
    </row>
    <row r="214" spans="1:65" s="13" customFormat="1" ht="11.25">
      <c r="B214" s="166"/>
      <c r="D214" s="158" t="s">
        <v>155</v>
      </c>
      <c r="E214" s="167" t="s">
        <v>1</v>
      </c>
      <c r="F214" s="168" t="s">
        <v>283</v>
      </c>
      <c r="H214" s="169">
        <v>45</v>
      </c>
      <c r="I214" s="170"/>
      <c r="L214" s="166"/>
      <c r="M214" s="171"/>
      <c r="N214" s="172"/>
      <c r="O214" s="172"/>
      <c r="P214" s="172"/>
      <c r="Q214" s="172"/>
      <c r="R214" s="172"/>
      <c r="S214" s="172"/>
      <c r="T214" s="173"/>
      <c r="AT214" s="167" t="s">
        <v>155</v>
      </c>
      <c r="AU214" s="167" t="s">
        <v>83</v>
      </c>
      <c r="AV214" s="13" t="s">
        <v>83</v>
      </c>
      <c r="AW214" s="13" t="s">
        <v>30</v>
      </c>
      <c r="AX214" s="13" t="s">
        <v>73</v>
      </c>
      <c r="AY214" s="167" t="s">
        <v>140</v>
      </c>
    </row>
    <row r="215" spans="1:65" s="14" customFormat="1" ht="11.25">
      <c r="B215" s="174"/>
      <c r="D215" s="158" t="s">
        <v>155</v>
      </c>
      <c r="E215" s="175" t="s">
        <v>1</v>
      </c>
      <c r="F215" s="176" t="s">
        <v>157</v>
      </c>
      <c r="H215" s="177">
        <v>90</v>
      </c>
      <c r="I215" s="178"/>
      <c r="L215" s="174"/>
      <c r="M215" s="179"/>
      <c r="N215" s="180"/>
      <c r="O215" s="180"/>
      <c r="P215" s="180"/>
      <c r="Q215" s="180"/>
      <c r="R215" s="180"/>
      <c r="S215" s="180"/>
      <c r="T215" s="181"/>
      <c r="AT215" s="175" t="s">
        <v>155</v>
      </c>
      <c r="AU215" s="175" t="s">
        <v>83</v>
      </c>
      <c r="AV215" s="14" t="s">
        <v>147</v>
      </c>
      <c r="AW215" s="14" t="s">
        <v>30</v>
      </c>
      <c r="AX215" s="14" t="s">
        <v>81</v>
      </c>
      <c r="AY215" s="175" t="s">
        <v>140</v>
      </c>
    </row>
    <row r="216" spans="1:65" s="2" customFormat="1" ht="16.5" customHeight="1">
      <c r="A216" s="33"/>
      <c r="B216" s="144"/>
      <c r="C216" s="145" t="s">
        <v>284</v>
      </c>
      <c r="D216" s="145" t="s">
        <v>142</v>
      </c>
      <c r="E216" s="146" t="s">
        <v>285</v>
      </c>
      <c r="F216" s="147" t="s">
        <v>286</v>
      </c>
      <c r="G216" s="148" t="s">
        <v>145</v>
      </c>
      <c r="H216" s="149">
        <v>262.5</v>
      </c>
      <c r="I216" s="150"/>
      <c r="J216" s="151">
        <f>ROUND(I216*H216,2)</f>
        <v>0</v>
      </c>
      <c r="K216" s="147" t="s">
        <v>146</v>
      </c>
      <c r="L216" s="34"/>
      <c r="M216" s="152" t="s">
        <v>1</v>
      </c>
      <c r="N216" s="153" t="s">
        <v>38</v>
      </c>
      <c r="O216" s="59"/>
      <c r="P216" s="154">
        <f>O216*H216</f>
        <v>0</v>
      </c>
      <c r="Q216" s="154">
        <v>0.46</v>
      </c>
      <c r="R216" s="154">
        <f>Q216*H216</f>
        <v>120.75</v>
      </c>
      <c r="S216" s="154">
        <v>0</v>
      </c>
      <c r="T216" s="155">
        <f>S216*H216</f>
        <v>0</v>
      </c>
      <c r="U216" s="33"/>
      <c r="V216" s="33"/>
      <c r="W216" s="33"/>
      <c r="X216" s="33"/>
      <c r="Y216" s="33"/>
      <c r="Z216" s="33"/>
      <c r="AA216" s="33"/>
      <c r="AB216" s="33"/>
      <c r="AC216" s="33"/>
      <c r="AD216" s="33"/>
      <c r="AE216" s="33"/>
      <c r="AR216" s="156" t="s">
        <v>147</v>
      </c>
      <c r="AT216" s="156" t="s">
        <v>142</v>
      </c>
      <c r="AU216" s="156" t="s">
        <v>83</v>
      </c>
      <c r="AY216" s="18" t="s">
        <v>140</v>
      </c>
      <c r="BE216" s="157">
        <f>IF(N216="základní",J216,0)</f>
        <v>0</v>
      </c>
      <c r="BF216" s="157">
        <f>IF(N216="snížená",J216,0)</f>
        <v>0</v>
      </c>
      <c r="BG216" s="157">
        <f>IF(N216="zákl. přenesená",J216,0)</f>
        <v>0</v>
      </c>
      <c r="BH216" s="157">
        <f>IF(N216="sníž. přenesená",J216,0)</f>
        <v>0</v>
      </c>
      <c r="BI216" s="157">
        <f>IF(N216="nulová",J216,0)</f>
        <v>0</v>
      </c>
      <c r="BJ216" s="18" t="s">
        <v>81</v>
      </c>
      <c r="BK216" s="157">
        <f>ROUND(I216*H216,2)</f>
        <v>0</v>
      </c>
      <c r="BL216" s="18" t="s">
        <v>147</v>
      </c>
      <c r="BM216" s="156" t="s">
        <v>287</v>
      </c>
    </row>
    <row r="217" spans="1:65" s="2" customFormat="1" ht="19.5">
      <c r="A217" s="33"/>
      <c r="B217" s="34"/>
      <c r="C217" s="33"/>
      <c r="D217" s="158" t="s">
        <v>149</v>
      </c>
      <c r="E217" s="33"/>
      <c r="F217" s="159" t="s">
        <v>288</v>
      </c>
      <c r="G217" s="33"/>
      <c r="H217" s="33"/>
      <c r="I217" s="160"/>
      <c r="J217" s="33"/>
      <c r="K217" s="33"/>
      <c r="L217" s="34"/>
      <c r="M217" s="161"/>
      <c r="N217" s="162"/>
      <c r="O217" s="59"/>
      <c r="P217" s="59"/>
      <c r="Q217" s="59"/>
      <c r="R217" s="59"/>
      <c r="S217" s="59"/>
      <c r="T217" s="60"/>
      <c r="U217" s="33"/>
      <c r="V217" s="33"/>
      <c r="W217" s="33"/>
      <c r="X217" s="33"/>
      <c r="Y217" s="33"/>
      <c r="Z217" s="33"/>
      <c r="AA217" s="33"/>
      <c r="AB217" s="33"/>
      <c r="AC217" s="33"/>
      <c r="AD217" s="33"/>
      <c r="AE217" s="33"/>
      <c r="AT217" s="18" t="s">
        <v>149</v>
      </c>
      <c r="AU217" s="18" t="s">
        <v>83</v>
      </c>
    </row>
    <row r="218" spans="1:65" s="2" customFormat="1" ht="11.25">
      <c r="A218" s="33"/>
      <c r="B218" s="34"/>
      <c r="C218" s="33"/>
      <c r="D218" s="163" t="s">
        <v>151</v>
      </c>
      <c r="E218" s="33"/>
      <c r="F218" s="164" t="s">
        <v>289</v>
      </c>
      <c r="G218" s="33"/>
      <c r="H218" s="33"/>
      <c r="I218" s="160"/>
      <c r="J218" s="33"/>
      <c r="K218" s="33"/>
      <c r="L218" s="34"/>
      <c r="M218" s="161"/>
      <c r="N218" s="162"/>
      <c r="O218" s="59"/>
      <c r="P218" s="59"/>
      <c r="Q218" s="59"/>
      <c r="R218" s="59"/>
      <c r="S218" s="59"/>
      <c r="T218" s="60"/>
      <c r="U218" s="33"/>
      <c r="V218" s="33"/>
      <c r="W218" s="33"/>
      <c r="X218" s="33"/>
      <c r="Y218" s="33"/>
      <c r="Z218" s="33"/>
      <c r="AA218" s="33"/>
      <c r="AB218" s="33"/>
      <c r="AC218" s="33"/>
      <c r="AD218" s="33"/>
      <c r="AE218" s="33"/>
      <c r="AT218" s="18" t="s">
        <v>151</v>
      </c>
      <c r="AU218" s="18" t="s">
        <v>83</v>
      </c>
    </row>
    <row r="219" spans="1:65" s="13" customFormat="1" ht="11.25">
      <c r="B219" s="166"/>
      <c r="D219" s="158" t="s">
        <v>155</v>
      </c>
      <c r="E219" s="167" t="s">
        <v>1</v>
      </c>
      <c r="F219" s="168" t="s">
        <v>290</v>
      </c>
      <c r="H219" s="169">
        <v>175</v>
      </c>
      <c r="I219" s="170"/>
      <c r="L219" s="166"/>
      <c r="M219" s="171"/>
      <c r="N219" s="172"/>
      <c r="O219" s="172"/>
      <c r="P219" s="172"/>
      <c r="Q219" s="172"/>
      <c r="R219" s="172"/>
      <c r="S219" s="172"/>
      <c r="T219" s="173"/>
      <c r="AT219" s="167" t="s">
        <v>155</v>
      </c>
      <c r="AU219" s="167" t="s">
        <v>83</v>
      </c>
      <c r="AV219" s="13" t="s">
        <v>83</v>
      </c>
      <c r="AW219" s="13" t="s">
        <v>30</v>
      </c>
      <c r="AX219" s="13" t="s">
        <v>73</v>
      </c>
      <c r="AY219" s="167" t="s">
        <v>140</v>
      </c>
    </row>
    <row r="220" spans="1:65" s="13" customFormat="1" ht="22.5">
      <c r="B220" s="166"/>
      <c r="D220" s="158" t="s">
        <v>155</v>
      </c>
      <c r="E220" s="167" t="s">
        <v>1</v>
      </c>
      <c r="F220" s="168" t="s">
        <v>291</v>
      </c>
      <c r="H220" s="169">
        <v>87.5</v>
      </c>
      <c r="I220" s="170"/>
      <c r="L220" s="166"/>
      <c r="M220" s="171"/>
      <c r="N220" s="172"/>
      <c r="O220" s="172"/>
      <c r="P220" s="172"/>
      <c r="Q220" s="172"/>
      <c r="R220" s="172"/>
      <c r="S220" s="172"/>
      <c r="T220" s="173"/>
      <c r="AT220" s="167" t="s">
        <v>155</v>
      </c>
      <c r="AU220" s="167" t="s">
        <v>83</v>
      </c>
      <c r="AV220" s="13" t="s">
        <v>83</v>
      </c>
      <c r="AW220" s="13" t="s">
        <v>30</v>
      </c>
      <c r="AX220" s="13" t="s">
        <v>73</v>
      </c>
      <c r="AY220" s="167" t="s">
        <v>140</v>
      </c>
    </row>
    <row r="221" spans="1:65" s="16" customFormat="1" ht="11.25">
      <c r="B221" s="199"/>
      <c r="D221" s="158" t="s">
        <v>155</v>
      </c>
      <c r="E221" s="200" t="s">
        <v>1</v>
      </c>
      <c r="F221" s="201" t="s">
        <v>292</v>
      </c>
      <c r="H221" s="202">
        <v>262.5</v>
      </c>
      <c r="I221" s="203"/>
      <c r="L221" s="199"/>
      <c r="M221" s="204"/>
      <c r="N221" s="205"/>
      <c r="O221" s="205"/>
      <c r="P221" s="205"/>
      <c r="Q221" s="205"/>
      <c r="R221" s="205"/>
      <c r="S221" s="205"/>
      <c r="T221" s="206"/>
      <c r="AT221" s="200" t="s">
        <v>155</v>
      </c>
      <c r="AU221" s="200" t="s">
        <v>83</v>
      </c>
      <c r="AV221" s="16" t="s">
        <v>158</v>
      </c>
      <c r="AW221" s="16" t="s">
        <v>30</v>
      </c>
      <c r="AX221" s="16" t="s">
        <v>81</v>
      </c>
      <c r="AY221" s="200" t="s">
        <v>140</v>
      </c>
    </row>
    <row r="222" spans="1:65" s="2" customFormat="1" ht="16.5" customHeight="1">
      <c r="A222" s="33"/>
      <c r="B222" s="144"/>
      <c r="C222" s="145" t="s">
        <v>293</v>
      </c>
      <c r="D222" s="145" t="s">
        <v>142</v>
      </c>
      <c r="E222" s="146" t="s">
        <v>294</v>
      </c>
      <c r="F222" s="147" t="s">
        <v>295</v>
      </c>
      <c r="G222" s="148" t="s">
        <v>145</v>
      </c>
      <c r="H222" s="149">
        <v>160</v>
      </c>
      <c r="I222" s="150"/>
      <c r="J222" s="151">
        <f>ROUND(I222*H222,2)</f>
        <v>0</v>
      </c>
      <c r="K222" s="147" t="s">
        <v>146</v>
      </c>
      <c r="L222" s="34"/>
      <c r="M222" s="152" t="s">
        <v>1</v>
      </c>
      <c r="N222" s="153" t="s">
        <v>38</v>
      </c>
      <c r="O222" s="59"/>
      <c r="P222" s="154">
        <f>O222*H222</f>
        <v>0</v>
      </c>
      <c r="Q222" s="154">
        <v>0.57499999999999996</v>
      </c>
      <c r="R222" s="154">
        <f>Q222*H222</f>
        <v>92</v>
      </c>
      <c r="S222" s="154">
        <v>0</v>
      </c>
      <c r="T222" s="155">
        <f>S222*H222</f>
        <v>0</v>
      </c>
      <c r="U222" s="33"/>
      <c r="V222" s="33"/>
      <c r="W222" s="33"/>
      <c r="X222" s="33"/>
      <c r="Y222" s="33"/>
      <c r="Z222" s="33"/>
      <c r="AA222" s="33"/>
      <c r="AB222" s="33"/>
      <c r="AC222" s="33"/>
      <c r="AD222" s="33"/>
      <c r="AE222" s="33"/>
      <c r="AR222" s="156" t="s">
        <v>147</v>
      </c>
      <c r="AT222" s="156" t="s">
        <v>142</v>
      </c>
      <c r="AU222" s="156" t="s">
        <v>83</v>
      </c>
      <c r="AY222" s="18" t="s">
        <v>140</v>
      </c>
      <c r="BE222" s="157">
        <f>IF(N222="základní",J222,0)</f>
        <v>0</v>
      </c>
      <c r="BF222" s="157">
        <f>IF(N222="snížená",J222,0)</f>
        <v>0</v>
      </c>
      <c r="BG222" s="157">
        <f>IF(N222="zákl. přenesená",J222,0)</f>
        <v>0</v>
      </c>
      <c r="BH222" s="157">
        <f>IF(N222="sníž. přenesená",J222,0)</f>
        <v>0</v>
      </c>
      <c r="BI222" s="157">
        <f>IF(N222="nulová",J222,0)</f>
        <v>0</v>
      </c>
      <c r="BJ222" s="18" t="s">
        <v>81</v>
      </c>
      <c r="BK222" s="157">
        <f>ROUND(I222*H222,2)</f>
        <v>0</v>
      </c>
      <c r="BL222" s="18" t="s">
        <v>147</v>
      </c>
      <c r="BM222" s="156" t="s">
        <v>296</v>
      </c>
    </row>
    <row r="223" spans="1:65" s="2" customFormat="1" ht="19.5">
      <c r="A223" s="33"/>
      <c r="B223" s="34"/>
      <c r="C223" s="33"/>
      <c r="D223" s="158" t="s">
        <v>149</v>
      </c>
      <c r="E223" s="33"/>
      <c r="F223" s="159" t="s">
        <v>297</v>
      </c>
      <c r="G223" s="33"/>
      <c r="H223" s="33"/>
      <c r="I223" s="160"/>
      <c r="J223" s="33"/>
      <c r="K223" s="33"/>
      <c r="L223" s="34"/>
      <c r="M223" s="161"/>
      <c r="N223" s="162"/>
      <c r="O223" s="59"/>
      <c r="P223" s="59"/>
      <c r="Q223" s="59"/>
      <c r="R223" s="59"/>
      <c r="S223" s="59"/>
      <c r="T223" s="60"/>
      <c r="U223" s="33"/>
      <c r="V223" s="33"/>
      <c r="W223" s="33"/>
      <c r="X223" s="33"/>
      <c r="Y223" s="33"/>
      <c r="Z223" s="33"/>
      <c r="AA223" s="33"/>
      <c r="AB223" s="33"/>
      <c r="AC223" s="33"/>
      <c r="AD223" s="33"/>
      <c r="AE223" s="33"/>
      <c r="AT223" s="18" t="s">
        <v>149</v>
      </c>
      <c r="AU223" s="18" t="s">
        <v>83</v>
      </c>
    </row>
    <row r="224" spans="1:65" s="2" customFormat="1" ht="11.25">
      <c r="A224" s="33"/>
      <c r="B224" s="34"/>
      <c r="C224" s="33"/>
      <c r="D224" s="163" t="s">
        <v>151</v>
      </c>
      <c r="E224" s="33"/>
      <c r="F224" s="164" t="s">
        <v>298</v>
      </c>
      <c r="G224" s="33"/>
      <c r="H224" s="33"/>
      <c r="I224" s="160"/>
      <c r="J224" s="33"/>
      <c r="K224" s="33"/>
      <c r="L224" s="34"/>
      <c r="M224" s="161"/>
      <c r="N224" s="162"/>
      <c r="O224" s="59"/>
      <c r="P224" s="59"/>
      <c r="Q224" s="59"/>
      <c r="R224" s="59"/>
      <c r="S224" s="59"/>
      <c r="T224" s="60"/>
      <c r="U224" s="33"/>
      <c r="V224" s="33"/>
      <c r="W224" s="33"/>
      <c r="X224" s="33"/>
      <c r="Y224" s="33"/>
      <c r="Z224" s="33"/>
      <c r="AA224" s="33"/>
      <c r="AB224" s="33"/>
      <c r="AC224" s="33"/>
      <c r="AD224" s="33"/>
      <c r="AE224" s="33"/>
      <c r="AT224" s="18" t="s">
        <v>151</v>
      </c>
      <c r="AU224" s="18" t="s">
        <v>83</v>
      </c>
    </row>
    <row r="225" spans="1:65" s="13" customFormat="1" ht="11.25">
      <c r="B225" s="166"/>
      <c r="D225" s="158" t="s">
        <v>155</v>
      </c>
      <c r="E225" s="167" t="s">
        <v>1</v>
      </c>
      <c r="F225" s="168" t="s">
        <v>299</v>
      </c>
      <c r="H225" s="169">
        <v>160</v>
      </c>
      <c r="I225" s="170"/>
      <c r="L225" s="166"/>
      <c r="M225" s="171"/>
      <c r="N225" s="172"/>
      <c r="O225" s="172"/>
      <c r="P225" s="172"/>
      <c r="Q225" s="172"/>
      <c r="R225" s="172"/>
      <c r="S225" s="172"/>
      <c r="T225" s="173"/>
      <c r="AT225" s="167" t="s">
        <v>155</v>
      </c>
      <c r="AU225" s="167" t="s">
        <v>83</v>
      </c>
      <c r="AV225" s="13" t="s">
        <v>83</v>
      </c>
      <c r="AW225" s="13" t="s">
        <v>30</v>
      </c>
      <c r="AX225" s="13" t="s">
        <v>81</v>
      </c>
      <c r="AY225" s="167" t="s">
        <v>140</v>
      </c>
    </row>
    <row r="226" spans="1:65" s="2" customFormat="1" ht="33" customHeight="1">
      <c r="A226" s="33"/>
      <c r="B226" s="144"/>
      <c r="C226" s="145" t="s">
        <v>300</v>
      </c>
      <c r="D226" s="145" t="s">
        <v>142</v>
      </c>
      <c r="E226" s="146" t="s">
        <v>301</v>
      </c>
      <c r="F226" s="147" t="s">
        <v>302</v>
      </c>
      <c r="G226" s="148" t="s">
        <v>145</v>
      </c>
      <c r="H226" s="149">
        <v>370</v>
      </c>
      <c r="I226" s="150"/>
      <c r="J226" s="151">
        <f>ROUND(I226*H226,2)</f>
        <v>0</v>
      </c>
      <c r="K226" s="147" t="s">
        <v>146</v>
      </c>
      <c r="L226" s="34"/>
      <c r="M226" s="152" t="s">
        <v>1</v>
      </c>
      <c r="N226" s="153" t="s">
        <v>38</v>
      </c>
      <c r="O226" s="59"/>
      <c r="P226" s="154">
        <f>O226*H226</f>
        <v>0</v>
      </c>
      <c r="Q226" s="154">
        <v>0.13188</v>
      </c>
      <c r="R226" s="154">
        <f>Q226*H226</f>
        <v>48.7956</v>
      </c>
      <c r="S226" s="154">
        <v>0</v>
      </c>
      <c r="T226" s="155">
        <f>S226*H226</f>
        <v>0</v>
      </c>
      <c r="U226" s="33"/>
      <c r="V226" s="33"/>
      <c r="W226" s="33"/>
      <c r="X226" s="33"/>
      <c r="Y226" s="33"/>
      <c r="Z226" s="33"/>
      <c r="AA226" s="33"/>
      <c r="AB226" s="33"/>
      <c r="AC226" s="33"/>
      <c r="AD226" s="33"/>
      <c r="AE226" s="33"/>
      <c r="AR226" s="156" t="s">
        <v>147</v>
      </c>
      <c r="AT226" s="156" t="s">
        <v>142</v>
      </c>
      <c r="AU226" s="156" t="s">
        <v>83</v>
      </c>
      <c r="AY226" s="18" t="s">
        <v>140</v>
      </c>
      <c r="BE226" s="157">
        <f>IF(N226="základní",J226,0)</f>
        <v>0</v>
      </c>
      <c r="BF226" s="157">
        <f>IF(N226="snížená",J226,0)</f>
        <v>0</v>
      </c>
      <c r="BG226" s="157">
        <f>IF(N226="zákl. přenesená",J226,0)</f>
        <v>0</v>
      </c>
      <c r="BH226" s="157">
        <f>IF(N226="sníž. přenesená",J226,0)</f>
        <v>0</v>
      </c>
      <c r="BI226" s="157">
        <f>IF(N226="nulová",J226,0)</f>
        <v>0</v>
      </c>
      <c r="BJ226" s="18" t="s">
        <v>81</v>
      </c>
      <c r="BK226" s="157">
        <f>ROUND(I226*H226,2)</f>
        <v>0</v>
      </c>
      <c r="BL226" s="18" t="s">
        <v>147</v>
      </c>
      <c r="BM226" s="156" t="s">
        <v>303</v>
      </c>
    </row>
    <row r="227" spans="1:65" s="2" customFormat="1" ht="29.25">
      <c r="A227" s="33"/>
      <c r="B227" s="34"/>
      <c r="C227" s="33"/>
      <c r="D227" s="158" t="s">
        <v>149</v>
      </c>
      <c r="E227" s="33"/>
      <c r="F227" s="159" t="s">
        <v>304</v>
      </c>
      <c r="G227" s="33"/>
      <c r="H227" s="33"/>
      <c r="I227" s="160"/>
      <c r="J227" s="33"/>
      <c r="K227" s="33"/>
      <c r="L227" s="34"/>
      <c r="M227" s="161"/>
      <c r="N227" s="162"/>
      <c r="O227" s="59"/>
      <c r="P227" s="59"/>
      <c r="Q227" s="59"/>
      <c r="R227" s="59"/>
      <c r="S227" s="59"/>
      <c r="T227" s="60"/>
      <c r="U227" s="33"/>
      <c r="V227" s="33"/>
      <c r="W227" s="33"/>
      <c r="X227" s="33"/>
      <c r="Y227" s="33"/>
      <c r="Z227" s="33"/>
      <c r="AA227" s="33"/>
      <c r="AB227" s="33"/>
      <c r="AC227" s="33"/>
      <c r="AD227" s="33"/>
      <c r="AE227" s="33"/>
      <c r="AT227" s="18" t="s">
        <v>149</v>
      </c>
      <c r="AU227" s="18" t="s">
        <v>83</v>
      </c>
    </row>
    <row r="228" spans="1:65" s="2" customFormat="1" ht="11.25">
      <c r="A228" s="33"/>
      <c r="B228" s="34"/>
      <c r="C228" s="33"/>
      <c r="D228" s="163" t="s">
        <v>151</v>
      </c>
      <c r="E228" s="33"/>
      <c r="F228" s="164" t="s">
        <v>305</v>
      </c>
      <c r="G228" s="33"/>
      <c r="H228" s="33"/>
      <c r="I228" s="160"/>
      <c r="J228" s="33"/>
      <c r="K228" s="33"/>
      <c r="L228" s="34"/>
      <c r="M228" s="161"/>
      <c r="N228" s="162"/>
      <c r="O228" s="59"/>
      <c r="P228" s="59"/>
      <c r="Q228" s="59"/>
      <c r="R228" s="59"/>
      <c r="S228" s="59"/>
      <c r="T228" s="60"/>
      <c r="U228" s="33"/>
      <c r="V228" s="33"/>
      <c r="W228" s="33"/>
      <c r="X228" s="33"/>
      <c r="Y228" s="33"/>
      <c r="Z228" s="33"/>
      <c r="AA228" s="33"/>
      <c r="AB228" s="33"/>
      <c r="AC228" s="33"/>
      <c r="AD228" s="33"/>
      <c r="AE228" s="33"/>
      <c r="AT228" s="18" t="s">
        <v>151</v>
      </c>
      <c r="AU228" s="18" t="s">
        <v>83</v>
      </c>
    </row>
    <row r="229" spans="1:65" s="13" customFormat="1" ht="11.25">
      <c r="B229" s="166"/>
      <c r="D229" s="158" t="s">
        <v>155</v>
      </c>
      <c r="E229" s="167" t="s">
        <v>1</v>
      </c>
      <c r="F229" s="168" t="s">
        <v>306</v>
      </c>
      <c r="H229" s="169">
        <v>370</v>
      </c>
      <c r="I229" s="170"/>
      <c r="L229" s="166"/>
      <c r="M229" s="171"/>
      <c r="N229" s="172"/>
      <c r="O229" s="172"/>
      <c r="P229" s="172"/>
      <c r="Q229" s="172"/>
      <c r="R229" s="172"/>
      <c r="S229" s="172"/>
      <c r="T229" s="173"/>
      <c r="AT229" s="167" t="s">
        <v>155</v>
      </c>
      <c r="AU229" s="167" t="s">
        <v>83</v>
      </c>
      <c r="AV229" s="13" t="s">
        <v>83</v>
      </c>
      <c r="AW229" s="13" t="s">
        <v>30</v>
      </c>
      <c r="AX229" s="13" t="s">
        <v>81</v>
      </c>
      <c r="AY229" s="167" t="s">
        <v>140</v>
      </c>
    </row>
    <row r="230" spans="1:65" s="2" customFormat="1" ht="24.2" customHeight="1">
      <c r="A230" s="33"/>
      <c r="B230" s="144"/>
      <c r="C230" s="145" t="s">
        <v>307</v>
      </c>
      <c r="D230" s="145" t="s">
        <v>142</v>
      </c>
      <c r="E230" s="146" t="s">
        <v>308</v>
      </c>
      <c r="F230" s="147" t="s">
        <v>309</v>
      </c>
      <c r="G230" s="148" t="s">
        <v>145</v>
      </c>
      <c r="H230" s="149">
        <v>370</v>
      </c>
      <c r="I230" s="150"/>
      <c r="J230" s="151">
        <f>ROUND(I230*H230,2)</f>
        <v>0</v>
      </c>
      <c r="K230" s="147" t="s">
        <v>146</v>
      </c>
      <c r="L230" s="34"/>
      <c r="M230" s="152" t="s">
        <v>1</v>
      </c>
      <c r="N230" s="153" t="s">
        <v>38</v>
      </c>
      <c r="O230" s="59"/>
      <c r="P230" s="154">
        <f>O230*H230</f>
        <v>0</v>
      </c>
      <c r="Q230" s="154">
        <v>0</v>
      </c>
      <c r="R230" s="154">
        <f>Q230*H230</f>
        <v>0</v>
      </c>
      <c r="S230" s="154">
        <v>0</v>
      </c>
      <c r="T230" s="155">
        <f>S230*H230</f>
        <v>0</v>
      </c>
      <c r="U230" s="33"/>
      <c r="V230" s="33"/>
      <c r="W230" s="33"/>
      <c r="X230" s="33"/>
      <c r="Y230" s="33"/>
      <c r="Z230" s="33"/>
      <c r="AA230" s="33"/>
      <c r="AB230" s="33"/>
      <c r="AC230" s="33"/>
      <c r="AD230" s="33"/>
      <c r="AE230" s="33"/>
      <c r="AR230" s="156" t="s">
        <v>147</v>
      </c>
      <c r="AT230" s="156" t="s">
        <v>142</v>
      </c>
      <c r="AU230" s="156" t="s">
        <v>83</v>
      </c>
      <c r="AY230" s="18" t="s">
        <v>140</v>
      </c>
      <c r="BE230" s="157">
        <f>IF(N230="základní",J230,0)</f>
        <v>0</v>
      </c>
      <c r="BF230" s="157">
        <f>IF(N230="snížená",J230,0)</f>
        <v>0</v>
      </c>
      <c r="BG230" s="157">
        <f>IF(N230="zákl. přenesená",J230,0)</f>
        <v>0</v>
      </c>
      <c r="BH230" s="157">
        <f>IF(N230="sníž. přenesená",J230,0)</f>
        <v>0</v>
      </c>
      <c r="BI230" s="157">
        <f>IF(N230="nulová",J230,0)</f>
        <v>0</v>
      </c>
      <c r="BJ230" s="18" t="s">
        <v>81</v>
      </c>
      <c r="BK230" s="157">
        <f>ROUND(I230*H230,2)</f>
        <v>0</v>
      </c>
      <c r="BL230" s="18" t="s">
        <v>147</v>
      </c>
      <c r="BM230" s="156" t="s">
        <v>310</v>
      </c>
    </row>
    <row r="231" spans="1:65" s="2" customFormat="1" ht="11.25">
      <c r="A231" s="33"/>
      <c r="B231" s="34"/>
      <c r="C231" s="33"/>
      <c r="D231" s="158" t="s">
        <v>149</v>
      </c>
      <c r="E231" s="33"/>
      <c r="F231" s="159" t="s">
        <v>311</v>
      </c>
      <c r="G231" s="33"/>
      <c r="H231" s="33"/>
      <c r="I231" s="160"/>
      <c r="J231" s="33"/>
      <c r="K231" s="33"/>
      <c r="L231" s="34"/>
      <c r="M231" s="161"/>
      <c r="N231" s="162"/>
      <c r="O231" s="59"/>
      <c r="P231" s="59"/>
      <c r="Q231" s="59"/>
      <c r="R231" s="59"/>
      <c r="S231" s="59"/>
      <c r="T231" s="60"/>
      <c r="U231" s="33"/>
      <c r="V231" s="33"/>
      <c r="W231" s="33"/>
      <c r="X231" s="33"/>
      <c r="Y231" s="33"/>
      <c r="Z231" s="33"/>
      <c r="AA231" s="33"/>
      <c r="AB231" s="33"/>
      <c r="AC231" s="33"/>
      <c r="AD231" s="33"/>
      <c r="AE231" s="33"/>
      <c r="AT231" s="18" t="s">
        <v>149</v>
      </c>
      <c r="AU231" s="18" t="s">
        <v>83</v>
      </c>
    </row>
    <row r="232" spans="1:65" s="2" customFormat="1" ht="11.25">
      <c r="A232" s="33"/>
      <c r="B232" s="34"/>
      <c r="C232" s="33"/>
      <c r="D232" s="163" t="s">
        <v>151</v>
      </c>
      <c r="E232" s="33"/>
      <c r="F232" s="164" t="s">
        <v>312</v>
      </c>
      <c r="G232" s="33"/>
      <c r="H232" s="33"/>
      <c r="I232" s="160"/>
      <c r="J232" s="33"/>
      <c r="K232" s="33"/>
      <c r="L232" s="34"/>
      <c r="M232" s="161"/>
      <c r="N232" s="162"/>
      <c r="O232" s="59"/>
      <c r="P232" s="59"/>
      <c r="Q232" s="59"/>
      <c r="R232" s="59"/>
      <c r="S232" s="59"/>
      <c r="T232" s="60"/>
      <c r="U232" s="33"/>
      <c r="V232" s="33"/>
      <c r="W232" s="33"/>
      <c r="X232" s="33"/>
      <c r="Y232" s="33"/>
      <c r="Z232" s="33"/>
      <c r="AA232" s="33"/>
      <c r="AB232" s="33"/>
      <c r="AC232" s="33"/>
      <c r="AD232" s="33"/>
      <c r="AE232" s="33"/>
      <c r="AT232" s="18" t="s">
        <v>151</v>
      </c>
      <c r="AU232" s="18" t="s">
        <v>83</v>
      </c>
    </row>
    <row r="233" spans="1:65" s="2" customFormat="1" ht="39">
      <c r="A233" s="33"/>
      <c r="B233" s="34"/>
      <c r="C233" s="33"/>
      <c r="D233" s="158" t="s">
        <v>153</v>
      </c>
      <c r="E233" s="33"/>
      <c r="F233" s="165" t="s">
        <v>313</v>
      </c>
      <c r="G233" s="33"/>
      <c r="H233" s="33"/>
      <c r="I233" s="160"/>
      <c r="J233" s="33"/>
      <c r="K233" s="33"/>
      <c r="L233" s="34"/>
      <c r="M233" s="161"/>
      <c r="N233" s="162"/>
      <c r="O233" s="59"/>
      <c r="P233" s="59"/>
      <c r="Q233" s="59"/>
      <c r="R233" s="59"/>
      <c r="S233" s="59"/>
      <c r="T233" s="60"/>
      <c r="U233" s="33"/>
      <c r="V233" s="33"/>
      <c r="W233" s="33"/>
      <c r="X233" s="33"/>
      <c r="Y233" s="33"/>
      <c r="Z233" s="33"/>
      <c r="AA233" s="33"/>
      <c r="AB233" s="33"/>
      <c r="AC233" s="33"/>
      <c r="AD233" s="33"/>
      <c r="AE233" s="33"/>
      <c r="AT233" s="18" t="s">
        <v>153</v>
      </c>
      <c r="AU233" s="18" t="s">
        <v>83</v>
      </c>
    </row>
    <row r="234" spans="1:65" s="13" customFormat="1" ht="11.25">
      <c r="B234" s="166"/>
      <c r="D234" s="158" t="s">
        <v>155</v>
      </c>
      <c r="E234" s="167" t="s">
        <v>1</v>
      </c>
      <c r="F234" s="168" t="s">
        <v>306</v>
      </c>
      <c r="H234" s="169">
        <v>370</v>
      </c>
      <c r="I234" s="170"/>
      <c r="L234" s="166"/>
      <c r="M234" s="171"/>
      <c r="N234" s="172"/>
      <c r="O234" s="172"/>
      <c r="P234" s="172"/>
      <c r="Q234" s="172"/>
      <c r="R234" s="172"/>
      <c r="S234" s="172"/>
      <c r="T234" s="173"/>
      <c r="AT234" s="167" t="s">
        <v>155</v>
      </c>
      <c r="AU234" s="167" t="s">
        <v>83</v>
      </c>
      <c r="AV234" s="13" t="s">
        <v>83</v>
      </c>
      <c r="AW234" s="13" t="s">
        <v>30</v>
      </c>
      <c r="AX234" s="13" t="s">
        <v>81</v>
      </c>
      <c r="AY234" s="167" t="s">
        <v>140</v>
      </c>
    </row>
    <row r="235" spans="1:65" s="2" customFormat="1" ht="24.2" customHeight="1">
      <c r="A235" s="33"/>
      <c r="B235" s="144"/>
      <c r="C235" s="145" t="s">
        <v>314</v>
      </c>
      <c r="D235" s="145" t="s">
        <v>142</v>
      </c>
      <c r="E235" s="146" t="s">
        <v>315</v>
      </c>
      <c r="F235" s="147" t="s">
        <v>316</v>
      </c>
      <c r="G235" s="148" t="s">
        <v>145</v>
      </c>
      <c r="H235" s="149">
        <v>370</v>
      </c>
      <c r="I235" s="150"/>
      <c r="J235" s="151">
        <f>ROUND(I235*H235,2)</f>
        <v>0</v>
      </c>
      <c r="K235" s="147" t="s">
        <v>146</v>
      </c>
      <c r="L235" s="34"/>
      <c r="M235" s="152" t="s">
        <v>1</v>
      </c>
      <c r="N235" s="153" t="s">
        <v>38</v>
      </c>
      <c r="O235" s="59"/>
      <c r="P235" s="154">
        <f>O235*H235</f>
        <v>0</v>
      </c>
      <c r="Q235" s="154">
        <v>0</v>
      </c>
      <c r="R235" s="154">
        <f>Q235*H235</f>
        <v>0</v>
      </c>
      <c r="S235" s="154">
        <v>0</v>
      </c>
      <c r="T235" s="155">
        <f>S235*H235</f>
        <v>0</v>
      </c>
      <c r="U235" s="33"/>
      <c r="V235" s="33"/>
      <c r="W235" s="33"/>
      <c r="X235" s="33"/>
      <c r="Y235" s="33"/>
      <c r="Z235" s="33"/>
      <c r="AA235" s="33"/>
      <c r="AB235" s="33"/>
      <c r="AC235" s="33"/>
      <c r="AD235" s="33"/>
      <c r="AE235" s="33"/>
      <c r="AR235" s="156" t="s">
        <v>147</v>
      </c>
      <c r="AT235" s="156" t="s">
        <v>142</v>
      </c>
      <c r="AU235" s="156" t="s">
        <v>83</v>
      </c>
      <c r="AY235" s="18" t="s">
        <v>140</v>
      </c>
      <c r="BE235" s="157">
        <f>IF(N235="základní",J235,0)</f>
        <v>0</v>
      </c>
      <c r="BF235" s="157">
        <f>IF(N235="snížená",J235,0)</f>
        <v>0</v>
      </c>
      <c r="BG235" s="157">
        <f>IF(N235="zákl. přenesená",J235,0)</f>
        <v>0</v>
      </c>
      <c r="BH235" s="157">
        <f>IF(N235="sníž. přenesená",J235,0)</f>
        <v>0</v>
      </c>
      <c r="BI235" s="157">
        <f>IF(N235="nulová",J235,0)</f>
        <v>0</v>
      </c>
      <c r="BJ235" s="18" t="s">
        <v>81</v>
      </c>
      <c r="BK235" s="157">
        <f>ROUND(I235*H235,2)</f>
        <v>0</v>
      </c>
      <c r="BL235" s="18" t="s">
        <v>147</v>
      </c>
      <c r="BM235" s="156" t="s">
        <v>317</v>
      </c>
    </row>
    <row r="236" spans="1:65" s="2" customFormat="1" ht="19.5">
      <c r="A236" s="33"/>
      <c r="B236" s="34"/>
      <c r="C236" s="33"/>
      <c r="D236" s="158" t="s">
        <v>149</v>
      </c>
      <c r="E236" s="33"/>
      <c r="F236" s="159" t="s">
        <v>318</v>
      </c>
      <c r="G236" s="33"/>
      <c r="H236" s="33"/>
      <c r="I236" s="160"/>
      <c r="J236" s="33"/>
      <c r="K236" s="33"/>
      <c r="L236" s="34"/>
      <c r="M236" s="161"/>
      <c r="N236" s="162"/>
      <c r="O236" s="59"/>
      <c r="P236" s="59"/>
      <c r="Q236" s="59"/>
      <c r="R236" s="59"/>
      <c r="S236" s="59"/>
      <c r="T236" s="60"/>
      <c r="U236" s="33"/>
      <c r="V236" s="33"/>
      <c r="W236" s="33"/>
      <c r="X236" s="33"/>
      <c r="Y236" s="33"/>
      <c r="Z236" s="33"/>
      <c r="AA236" s="33"/>
      <c r="AB236" s="33"/>
      <c r="AC236" s="33"/>
      <c r="AD236" s="33"/>
      <c r="AE236" s="33"/>
      <c r="AT236" s="18" t="s">
        <v>149</v>
      </c>
      <c r="AU236" s="18" t="s">
        <v>83</v>
      </c>
    </row>
    <row r="237" spans="1:65" s="2" customFormat="1" ht="11.25">
      <c r="A237" s="33"/>
      <c r="B237" s="34"/>
      <c r="C237" s="33"/>
      <c r="D237" s="163" t="s">
        <v>151</v>
      </c>
      <c r="E237" s="33"/>
      <c r="F237" s="164" t="s">
        <v>319</v>
      </c>
      <c r="G237" s="33"/>
      <c r="H237" s="33"/>
      <c r="I237" s="160"/>
      <c r="J237" s="33"/>
      <c r="K237" s="33"/>
      <c r="L237" s="34"/>
      <c r="M237" s="161"/>
      <c r="N237" s="162"/>
      <c r="O237" s="59"/>
      <c r="P237" s="59"/>
      <c r="Q237" s="59"/>
      <c r="R237" s="59"/>
      <c r="S237" s="59"/>
      <c r="T237" s="60"/>
      <c r="U237" s="33"/>
      <c r="V237" s="33"/>
      <c r="W237" s="33"/>
      <c r="X237" s="33"/>
      <c r="Y237" s="33"/>
      <c r="Z237" s="33"/>
      <c r="AA237" s="33"/>
      <c r="AB237" s="33"/>
      <c r="AC237" s="33"/>
      <c r="AD237" s="33"/>
      <c r="AE237" s="33"/>
      <c r="AT237" s="18" t="s">
        <v>151</v>
      </c>
      <c r="AU237" s="18" t="s">
        <v>83</v>
      </c>
    </row>
    <row r="238" spans="1:65" s="13" customFormat="1" ht="11.25">
      <c r="B238" s="166"/>
      <c r="D238" s="158" t="s">
        <v>155</v>
      </c>
      <c r="E238" s="167" t="s">
        <v>1</v>
      </c>
      <c r="F238" s="168" t="s">
        <v>306</v>
      </c>
      <c r="H238" s="169">
        <v>370</v>
      </c>
      <c r="I238" s="170"/>
      <c r="L238" s="166"/>
      <c r="M238" s="171"/>
      <c r="N238" s="172"/>
      <c r="O238" s="172"/>
      <c r="P238" s="172"/>
      <c r="Q238" s="172"/>
      <c r="R238" s="172"/>
      <c r="S238" s="172"/>
      <c r="T238" s="173"/>
      <c r="AT238" s="167" t="s">
        <v>155</v>
      </c>
      <c r="AU238" s="167" t="s">
        <v>83</v>
      </c>
      <c r="AV238" s="13" t="s">
        <v>83</v>
      </c>
      <c r="AW238" s="13" t="s">
        <v>30</v>
      </c>
      <c r="AX238" s="13" t="s">
        <v>81</v>
      </c>
      <c r="AY238" s="167" t="s">
        <v>140</v>
      </c>
    </row>
    <row r="239" spans="1:65" s="2" customFormat="1" ht="33" customHeight="1">
      <c r="A239" s="33"/>
      <c r="B239" s="144"/>
      <c r="C239" s="145" t="s">
        <v>320</v>
      </c>
      <c r="D239" s="145" t="s">
        <v>142</v>
      </c>
      <c r="E239" s="146" t="s">
        <v>321</v>
      </c>
      <c r="F239" s="147" t="s">
        <v>322</v>
      </c>
      <c r="G239" s="148" t="s">
        <v>145</v>
      </c>
      <c r="H239" s="149">
        <v>370</v>
      </c>
      <c r="I239" s="150"/>
      <c r="J239" s="151">
        <f>ROUND(I239*H239,2)</f>
        <v>0</v>
      </c>
      <c r="K239" s="147" t="s">
        <v>146</v>
      </c>
      <c r="L239" s="34"/>
      <c r="M239" s="152" t="s">
        <v>1</v>
      </c>
      <c r="N239" s="153" t="s">
        <v>38</v>
      </c>
      <c r="O239" s="59"/>
      <c r="P239" s="154">
        <f>O239*H239</f>
        <v>0</v>
      </c>
      <c r="Q239" s="154">
        <v>0.10373</v>
      </c>
      <c r="R239" s="154">
        <f>Q239*H239</f>
        <v>38.380099999999999</v>
      </c>
      <c r="S239" s="154">
        <v>0</v>
      </c>
      <c r="T239" s="155">
        <f>S239*H239</f>
        <v>0</v>
      </c>
      <c r="U239" s="33"/>
      <c r="V239" s="33"/>
      <c r="W239" s="33"/>
      <c r="X239" s="33"/>
      <c r="Y239" s="33"/>
      <c r="Z239" s="33"/>
      <c r="AA239" s="33"/>
      <c r="AB239" s="33"/>
      <c r="AC239" s="33"/>
      <c r="AD239" s="33"/>
      <c r="AE239" s="33"/>
      <c r="AR239" s="156" t="s">
        <v>147</v>
      </c>
      <c r="AT239" s="156" t="s">
        <v>142</v>
      </c>
      <c r="AU239" s="156" t="s">
        <v>83</v>
      </c>
      <c r="AY239" s="18" t="s">
        <v>140</v>
      </c>
      <c r="BE239" s="157">
        <f>IF(N239="základní",J239,0)</f>
        <v>0</v>
      </c>
      <c r="BF239" s="157">
        <f>IF(N239="snížená",J239,0)</f>
        <v>0</v>
      </c>
      <c r="BG239" s="157">
        <f>IF(N239="zákl. přenesená",J239,0)</f>
        <v>0</v>
      </c>
      <c r="BH239" s="157">
        <f>IF(N239="sníž. přenesená",J239,0)</f>
        <v>0</v>
      </c>
      <c r="BI239" s="157">
        <f>IF(N239="nulová",J239,0)</f>
        <v>0</v>
      </c>
      <c r="BJ239" s="18" t="s">
        <v>81</v>
      </c>
      <c r="BK239" s="157">
        <f>ROUND(I239*H239,2)</f>
        <v>0</v>
      </c>
      <c r="BL239" s="18" t="s">
        <v>147</v>
      </c>
      <c r="BM239" s="156" t="s">
        <v>323</v>
      </c>
    </row>
    <row r="240" spans="1:65" s="2" customFormat="1" ht="29.25">
      <c r="A240" s="33"/>
      <c r="B240" s="34"/>
      <c r="C240" s="33"/>
      <c r="D240" s="158" t="s">
        <v>149</v>
      </c>
      <c r="E240" s="33"/>
      <c r="F240" s="159" t="s">
        <v>324</v>
      </c>
      <c r="G240" s="33"/>
      <c r="H240" s="33"/>
      <c r="I240" s="160"/>
      <c r="J240" s="33"/>
      <c r="K240" s="33"/>
      <c r="L240" s="34"/>
      <c r="M240" s="161"/>
      <c r="N240" s="162"/>
      <c r="O240" s="59"/>
      <c r="P240" s="59"/>
      <c r="Q240" s="59"/>
      <c r="R240" s="59"/>
      <c r="S240" s="59"/>
      <c r="T240" s="60"/>
      <c r="U240" s="33"/>
      <c r="V240" s="33"/>
      <c r="W240" s="33"/>
      <c r="X240" s="33"/>
      <c r="Y240" s="33"/>
      <c r="Z240" s="33"/>
      <c r="AA240" s="33"/>
      <c r="AB240" s="33"/>
      <c r="AC240" s="33"/>
      <c r="AD240" s="33"/>
      <c r="AE240" s="33"/>
      <c r="AT240" s="18" t="s">
        <v>149</v>
      </c>
      <c r="AU240" s="18" t="s">
        <v>83</v>
      </c>
    </row>
    <row r="241" spans="1:65" s="2" customFormat="1" ht="11.25">
      <c r="A241" s="33"/>
      <c r="B241" s="34"/>
      <c r="C241" s="33"/>
      <c r="D241" s="163" t="s">
        <v>151</v>
      </c>
      <c r="E241" s="33"/>
      <c r="F241" s="164" t="s">
        <v>325</v>
      </c>
      <c r="G241" s="33"/>
      <c r="H241" s="33"/>
      <c r="I241" s="160"/>
      <c r="J241" s="33"/>
      <c r="K241" s="33"/>
      <c r="L241" s="34"/>
      <c r="M241" s="161"/>
      <c r="N241" s="162"/>
      <c r="O241" s="59"/>
      <c r="P241" s="59"/>
      <c r="Q241" s="59"/>
      <c r="R241" s="59"/>
      <c r="S241" s="59"/>
      <c r="T241" s="60"/>
      <c r="U241" s="33"/>
      <c r="V241" s="33"/>
      <c r="W241" s="33"/>
      <c r="X241" s="33"/>
      <c r="Y241" s="33"/>
      <c r="Z241" s="33"/>
      <c r="AA241" s="33"/>
      <c r="AB241" s="33"/>
      <c r="AC241" s="33"/>
      <c r="AD241" s="33"/>
      <c r="AE241" s="33"/>
      <c r="AT241" s="18" t="s">
        <v>151</v>
      </c>
      <c r="AU241" s="18" t="s">
        <v>83</v>
      </c>
    </row>
    <row r="242" spans="1:65" s="13" customFormat="1" ht="11.25">
      <c r="B242" s="166"/>
      <c r="D242" s="158" t="s">
        <v>155</v>
      </c>
      <c r="E242" s="167" t="s">
        <v>1</v>
      </c>
      <c r="F242" s="168" t="s">
        <v>306</v>
      </c>
      <c r="H242" s="169">
        <v>370</v>
      </c>
      <c r="I242" s="170"/>
      <c r="L242" s="166"/>
      <c r="M242" s="171"/>
      <c r="N242" s="172"/>
      <c r="O242" s="172"/>
      <c r="P242" s="172"/>
      <c r="Q242" s="172"/>
      <c r="R242" s="172"/>
      <c r="S242" s="172"/>
      <c r="T242" s="173"/>
      <c r="AT242" s="167" t="s">
        <v>155</v>
      </c>
      <c r="AU242" s="167" t="s">
        <v>83</v>
      </c>
      <c r="AV242" s="13" t="s">
        <v>83</v>
      </c>
      <c r="AW242" s="13" t="s">
        <v>30</v>
      </c>
      <c r="AX242" s="13" t="s">
        <v>81</v>
      </c>
      <c r="AY242" s="167" t="s">
        <v>140</v>
      </c>
    </row>
    <row r="243" spans="1:65" s="2" customFormat="1" ht="24.2" customHeight="1">
      <c r="A243" s="33"/>
      <c r="B243" s="144"/>
      <c r="C243" s="145" t="s">
        <v>326</v>
      </c>
      <c r="D243" s="145" t="s">
        <v>142</v>
      </c>
      <c r="E243" s="146" t="s">
        <v>327</v>
      </c>
      <c r="F243" s="147" t="s">
        <v>328</v>
      </c>
      <c r="G243" s="148" t="s">
        <v>145</v>
      </c>
      <c r="H243" s="149">
        <v>160</v>
      </c>
      <c r="I243" s="150"/>
      <c r="J243" s="151">
        <f>ROUND(I243*H243,2)</f>
        <v>0</v>
      </c>
      <c r="K243" s="147" t="s">
        <v>146</v>
      </c>
      <c r="L243" s="34"/>
      <c r="M243" s="152" t="s">
        <v>1</v>
      </c>
      <c r="N243" s="153" t="s">
        <v>38</v>
      </c>
      <c r="O243" s="59"/>
      <c r="P243" s="154">
        <f>O243*H243</f>
        <v>0</v>
      </c>
      <c r="Q243" s="154">
        <v>9.8000000000000004E-2</v>
      </c>
      <c r="R243" s="154">
        <f>Q243*H243</f>
        <v>15.68</v>
      </c>
      <c r="S243" s="154">
        <v>0</v>
      </c>
      <c r="T243" s="155">
        <f>S243*H243</f>
        <v>0</v>
      </c>
      <c r="U243" s="33"/>
      <c r="V243" s="33"/>
      <c r="W243" s="33"/>
      <c r="X243" s="33"/>
      <c r="Y243" s="33"/>
      <c r="Z243" s="33"/>
      <c r="AA243" s="33"/>
      <c r="AB243" s="33"/>
      <c r="AC243" s="33"/>
      <c r="AD243" s="33"/>
      <c r="AE243" s="33"/>
      <c r="AR243" s="156" t="s">
        <v>147</v>
      </c>
      <c r="AT243" s="156" t="s">
        <v>142</v>
      </c>
      <c r="AU243" s="156" t="s">
        <v>83</v>
      </c>
      <c r="AY243" s="18" t="s">
        <v>140</v>
      </c>
      <c r="BE243" s="157">
        <f>IF(N243="základní",J243,0)</f>
        <v>0</v>
      </c>
      <c r="BF243" s="157">
        <f>IF(N243="snížená",J243,0)</f>
        <v>0</v>
      </c>
      <c r="BG243" s="157">
        <f>IF(N243="zákl. přenesená",J243,0)</f>
        <v>0</v>
      </c>
      <c r="BH243" s="157">
        <f>IF(N243="sníž. přenesená",J243,0)</f>
        <v>0</v>
      </c>
      <c r="BI243" s="157">
        <f>IF(N243="nulová",J243,0)</f>
        <v>0</v>
      </c>
      <c r="BJ243" s="18" t="s">
        <v>81</v>
      </c>
      <c r="BK243" s="157">
        <f>ROUND(I243*H243,2)</f>
        <v>0</v>
      </c>
      <c r="BL243" s="18" t="s">
        <v>147</v>
      </c>
      <c r="BM243" s="156" t="s">
        <v>329</v>
      </c>
    </row>
    <row r="244" spans="1:65" s="2" customFormat="1" ht="39">
      <c r="A244" s="33"/>
      <c r="B244" s="34"/>
      <c r="C244" s="33"/>
      <c r="D244" s="158" t="s">
        <v>149</v>
      </c>
      <c r="E244" s="33"/>
      <c r="F244" s="159" t="s">
        <v>330</v>
      </c>
      <c r="G244" s="33"/>
      <c r="H244" s="33"/>
      <c r="I244" s="160"/>
      <c r="J244" s="33"/>
      <c r="K244" s="33"/>
      <c r="L244" s="34"/>
      <c r="M244" s="161"/>
      <c r="N244" s="162"/>
      <c r="O244" s="59"/>
      <c r="P244" s="59"/>
      <c r="Q244" s="59"/>
      <c r="R244" s="59"/>
      <c r="S244" s="59"/>
      <c r="T244" s="60"/>
      <c r="U244" s="33"/>
      <c r="V244" s="33"/>
      <c r="W244" s="33"/>
      <c r="X244" s="33"/>
      <c r="Y244" s="33"/>
      <c r="Z244" s="33"/>
      <c r="AA244" s="33"/>
      <c r="AB244" s="33"/>
      <c r="AC244" s="33"/>
      <c r="AD244" s="33"/>
      <c r="AE244" s="33"/>
      <c r="AT244" s="18" t="s">
        <v>149</v>
      </c>
      <c r="AU244" s="18" t="s">
        <v>83</v>
      </c>
    </row>
    <row r="245" spans="1:65" s="2" customFormat="1" ht="11.25">
      <c r="A245" s="33"/>
      <c r="B245" s="34"/>
      <c r="C245" s="33"/>
      <c r="D245" s="163" t="s">
        <v>151</v>
      </c>
      <c r="E245" s="33"/>
      <c r="F245" s="164" t="s">
        <v>331</v>
      </c>
      <c r="G245" s="33"/>
      <c r="H245" s="33"/>
      <c r="I245" s="160"/>
      <c r="J245" s="33"/>
      <c r="K245" s="33"/>
      <c r="L245" s="34"/>
      <c r="M245" s="161"/>
      <c r="N245" s="162"/>
      <c r="O245" s="59"/>
      <c r="P245" s="59"/>
      <c r="Q245" s="59"/>
      <c r="R245" s="59"/>
      <c r="S245" s="59"/>
      <c r="T245" s="60"/>
      <c r="U245" s="33"/>
      <c r="V245" s="33"/>
      <c r="W245" s="33"/>
      <c r="X245" s="33"/>
      <c r="Y245" s="33"/>
      <c r="Z245" s="33"/>
      <c r="AA245" s="33"/>
      <c r="AB245" s="33"/>
      <c r="AC245" s="33"/>
      <c r="AD245" s="33"/>
      <c r="AE245" s="33"/>
      <c r="AT245" s="18" t="s">
        <v>151</v>
      </c>
      <c r="AU245" s="18" t="s">
        <v>83</v>
      </c>
    </row>
    <row r="246" spans="1:65" s="13" customFormat="1" ht="11.25">
      <c r="B246" s="166"/>
      <c r="D246" s="158" t="s">
        <v>155</v>
      </c>
      <c r="E246" s="167" t="s">
        <v>1</v>
      </c>
      <c r="F246" s="168" t="s">
        <v>332</v>
      </c>
      <c r="H246" s="169">
        <v>160</v>
      </c>
      <c r="I246" s="170"/>
      <c r="L246" s="166"/>
      <c r="M246" s="171"/>
      <c r="N246" s="172"/>
      <c r="O246" s="172"/>
      <c r="P246" s="172"/>
      <c r="Q246" s="172"/>
      <c r="R246" s="172"/>
      <c r="S246" s="172"/>
      <c r="T246" s="173"/>
      <c r="AT246" s="167" t="s">
        <v>155</v>
      </c>
      <c r="AU246" s="167" t="s">
        <v>83</v>
      </c>
      <c r="AV246" s="13" t="s">
        <v>83</v>
      </c>
      <c r="AW246" s="13" t="s">
        <v>30</v>
      </c>
      <c r="AX246" s="13" t="s">
        <v>81</v>
      </c>
      <c r="AY246" s="167" t="s">
        <v>140</v>
      </c>
    </row>
    <row r="247" spans="1:65" s="2" customFormat="1" ht="33" customHeight="1">
      <c r="A247" s="33"/>
      <c r="B247" s="144"/>
      <c r="C247" s="145" t="s">
        <v>333</v>
      </c>
      <c r="D247" s="145" t="s">
        <v>142</v>
      </c>
      <c r="E247" s="146" t="s">
        <v>334</v>
      </c>
      <c r="F247" s="147" t="s">
        <v>335</v>
      </c>
      <c r="G247" s="148" t="s">
        <v>145</v>
      </c>
      <c r="H247" s="149">
        <v>45</v>
      </c>
      <c r="I247" s="150"/>
      <c r="J247" s="151">
        <f>ROUND(I247*H247,2)</f>
        <v>0</v>
      </c>
      <c r="K247" s="147" t="s">
        <v>146</v>
      </c>
      <c r="L247" s="34"/>
      <c r="M247" s="152" t="s">
        <v>1</v>
      </c>
      <c r="N247" s="153" t="s">
        <v>38</v>
      </c>
      <c r="O247" s="59"/>
      <c r="P247" s="154">
        <f>O247*H247</f>
        <v>0</v>
      </c>
      <c r="Q247" s="154">
        <v>0.10100000000000001</v>
      </c>
      <c r="R247" s="154">
        <f>Q247*H247</f>
        <v>4.5449999999999999</v>
      </c>
      <c r="S247" s="154">
        <v>0</v>
      </c>
      <c r="T247" s="155">
        <f>S247*H247</f>
        <v>0</v>
      </c>
      <c r="U247" s="33"/>
      <c r="V247" s="33"/>
      <c r="W247" s="33"/>
      <c r="X247" s="33"/>
      <c r="Y247" s="33"/>
      <c r="Z247" s="33"/>
      <c r="AA247" s="33"/>
      <c r="AB247" s="33"/>
      <c r="AC247" s="33"/>
      <c r="AD247" s="33"/>
      <c r="AE247" s="33"/>
      <c r="AR247" s="156" t="s">
        <v>147</v>
      </c>
      <c r="AT247" s="156" t="s">
        <v>142</v>
      </c>
      <c r="AU247" s="156" t="s">
        <v>83</v>
      </c>
      <c r="AY247" s="18" t="s">
        <v>140</v>
      </c>
      <c r="BE247" s="157">
        <f>IF(N247="základní",J247,0)</f>
        <v>0</v>
      </c>
      <c r="BF247" s="157">
        <f>IF(N247="snížená",J247,0)</f>
        <v>0</v>
      </c>
      <c r="BG247" s="157">
        <f>IF(N247="zákl. přenesená",J247,0)</f>
        <v>0</v>
      </c>
      <c r="BH247" s="157">
        <f>IF(N247="sníž. přenesená",J247,0)</f>
        <v>0</v>
      </c>
      <c r="BI247" s="157">
        <f>IF(N247="nulová",J247,0)</f>
        <v>0</v>
      </c>
      <c r="BJ247" s="18" t="s">
        <v>81</v>
      </c>
      <c r="BK247" s="157">
        <f>ROUND(I247*H247,2)</f>
        <v>0</v>
      </c>
      <c r="BL247" s="18" t="s">
        <v>147</v>
      </c>
      <c r="BM247" s="156" t="s">
        <v>336</v>
      </c>
    </row>
    <row r="248" spans="1:65" s="2" customFormat="1" ht="48.75">
      <c r="A248" s="33"/>
      <c r="B248" s="34"/>
      <c r="C248" s="33"/>
      <c r="D248" s="158" t="s">
        <v>149</v>
      </c>
      <c r="E248" s="33"/>
      <c r="F248" s="159" t="s">
        <v>337</v>
      </c>
      <c r="G248" s="33"/>
      <c r="H248" s="33"/>
      <c r="I248" s="160"/>
      <c r="J248" s="33"/>
      <c r="K248" s="33"/>
      <c r="L248" s="34"/>
      <c r="M248" s="161"/>
      <c r="N248" s="162"/>
      <c r="O248" s="59"/>
      <c r="P248" s="59"/>
      <c r="Q248" s="59"/>
      <c r="R248" s="59"/>
      <c r="S248" s="59"/>
      <c r="T248" s="60"/>
      <c r="U248" s="33"/>
      <c r="V248" s="33"/>
      <c r="W248" s="33"/>
      <c r="X248" s="33"/>
      <c r="Y248" s="33"/>
      <c r="Z248" s="33"/>
      <c r="AA248" s="33"/>
      <c r="AB248" s="33"/>
      <c r="AC248" s="33"/>
      <c r="AD248" s="33"/>
      <c r="AE248" s="33"/>
      <c r="AT248" s="18" t="s">
        <v>149</v>
      </c>
      <c r="AU248" s="18" t="s">
        <v>83</v>
      </c>
    </row>
    <row r="249" spans="1:65" s="2" customFormat="1" ht="11.25">
      <c r="A249" s="33"/>
      <c r="B249" s="34"/>
      <c r="C249" s="33"/>
      <c r="D249" s="163" t="s">
        <v>151</v>
      </c>
      <c r="E249" s="33"/>
      <c r="F249" s="164" t="s">
        <v>338</v>
      </c>
      <c r="G249" s="33"/>
      <c r="H249" s="33"/>
      <c r="I249" s="160"/>
      <c r="J249" s="33"/>
      <c r="K249" s="33"/>
      <c r="L249" s="34"/>
      <c r="M249" s="161"/>
      <c r="N249" s="162"/>
      <c r="O249" s="59"/>
      <c r="P249" s="59"/>
      <c r="Q249" s="59"/>
      <c r="R249" s="59"/>
      <c r="S249" s="59"/>
      <c r="T249" s="60"/>
      <c r="U249" s="33"/>
      <c r="V249" s="33"/>
      <c r="W249" s="33"/>
      <c r="X249" s="33"/>
      <c r="Y249" s="33"/>
      <c r="Z249" s="33"/>
      <c r="AA249" s="33"/>
      <c r="AB249" s="33"/>
      <c r="AC249" s="33"/>
      <c r="AD249" s="33"/>
      <c r="AE249" s="33"/>
      <c r="AT249" s="18" t="s">
        <v>151</v>
      </c>
      <c r="AU249" s="18" t="s">
        <v>83</v>
      </c>
    </row>
    <row r="250" spans="1:65" s="13" customFormat="1" ht="11.25">
      <c r="B250" s="166"/>
      <c r="D250" s="158" t="s">
        <v>155</v>
      </c>
      <c r="E250" s="167" t="s">
        <v>1</v>
      </c>
      <c r="F250" s="168" t="s">
        <v>339</v>
      </c>
      <c r="H250" s="169">
        <v>45</v>
      </c>
      <c r="I250" s="170"/>
      <c r="L250" s="166"/>
      <c r="M250" s="171"/>
      <c r="N250" s="172"/>
      <c r="O250" s="172"/>
      <c r="P250" s="172"/>
      <c r="Q250" s="172"/>
      <c r="R250" s="172"/>
      <c r="S250" s="172"/>
      <c r="T250" s="173"/>
      <c r="AT250" s="167" t="s">
        <v>155</v>
      </c>
      <c r="AU250" s="167" t="s">
        <v>83</v>
      </c>
      <c r="AV250" s="13" t="s">
        <v>83</v>
      </c>
      <c r="AW250" s="13" t="s">
        <v>30</v>
      </c>
      <c r="AX250" s="13" t="s">
        <v>81</v>
      </c>
      <c r="AY250" s="167" t="s">
        <v>140</v>
      </c>
    </row>
    <row r="251" spans="1:65" s="2" customFormat="1" ht="21.75" customHeight="1">
      <c r="A251" s="33"/>
      <c r="B251" s="144"/>
      <c r="C251" s="182" t="s">
        <v>340</v>
      </c>
      <c r="D251" s="182" t="s">
        <v>231</v>
      </c>
      <c r="E251" s="183" t="s">
        <v>341</v>
      </c>
      <c r="F251" s="184" t="s">
        <v>342</v>
      </c>
      <c r="G251" s="185" t="s">
        <v>145</v>
      </c>
      <c r="H251" s="186">
        <v>45</v>
      </c>
      <c r="I251" s="187"/>
      <c r="J251" s="188">
        <f>ROUND(I251*H251,2)</f>
        <v>0</v>
      </c>
      <c r="K251" s="184" t="s">
        <v>146</v>
      </c>
      <c r="L251" s="189"/>
      <c r="M251" s="190" t="s">
        <v>1</v>
      </c>
      <c r="N251" s="191" t="s">
        <v>38</v>
      </c>
      <c r="O251" s="59"/>
      <c r="P251" s="154">
        <f>O251*H251</f>
        <v>0</v>
      </c>
      <c r="Q251" s="154">
        <v>0.13100000000000001</v>
      </c>
      <c r="R251" s="154">
        <f>Q251*H251</f>
        <v>5.8950000000000005</v>
      </c>
      <c r="S251" s="154">
        <v>0</v>
      </c>
      <c r="T251" s="155">
        <f>S251*H251</f>
        <v>0</v>
      </c>
      <c r="U251" s="33"/>
      <c r="V251" s="33"/>
      <c r="W251" s="33"/>
      <c r="X251" s="33"/>
      <c r="Y251" s="33"/>
      <c r="Z251" s="33"/>
      <c r="AA251" s="33"/>
      <c r="AB251" s="33"/>
      <c r="AC251" s="33"/>
      <c r="AD251" s="33"/>
      <c r="AE251" s="33"/>
      <c r="AR251" s="156" t="s">
        <v>199</v>
      </c>
      <c r="AT251" s="156" t="s">
        <v>231</v>
      </c>
      <c r="AU251" s="156" t="s">
        <v>83</v>
      </c>
      <c r="AY251" s="18" t="s">
        <v>140</v>
      </c>
      <c r="BE251" s="157">
        <f>IF(N251="základní",J251,0)</f>
        <v>0</v>
      </c>
      <c r="BF251" s="157">
        <f>IF(N251="snížená",J251,0)</f>
        <v>0</v>
      </c>
      <c r="BG251" s="157">
        <f>IF(N251="zákl. přenesená",J251,0)</f>
        <v>0</v>
      </c>
      <c r="BH251" s="157">
        <f>IF(N251="sníž. přenesená",J251,0)</f>
        <v>0</v>
      </c>
      <c r="BI251" s="157">
        <f>IF(N251="nulová",J251,0)</f>
        <v>0</v>
      </c>
      <c r="BJ251" s="18" t="s">
        <v>81</v>
      </c>
      <c r="BK251" s="157">
        <f>ROUND(I251*H251,2)</f>
        <v>0</v>
      </c>
      <c r="BL251" s="18" t="s">
        <v>147</v>
      </c>
      <c r="BM251" s="156" t="s">
        <v>343</v>
      </c>
    </row>
    <row r="252" spans="1:65" s="2" customFormat="1" ht="11.25">
      <c r="A252" s="33"/>
      <c r="B252" s="34"/>
      <c r="C252" s="33"/>
      <c r="D252" s="158" t="s">
        <v>149</v>
      </c>
      <c r="E252" s="33"/>
      <c r="F252" s="159" t="s">
        <v>342</v>
      </c>
      <c r="G252" s="33"/>
      <c r="H252" s="33"/>
      <c r="I252" s="160"/>
      <c r="J252" s="33"/>
      <c r="K252" s="33"/>
      <c r="L252" s="34"/>
      <c r="M252" s="161"/>
      <c r="N252" s="162"/>
      <c r="O252" s="59"/>
      <c r="P252" s="59"/>
      <c r="Q252" s="59"/>
      <c r="R252" s="59"/>
      <c r="S252" s="59"/>
      <c r="T252" s="60"/>
      <c r="U252" s="33"/>
      <c r="V252" s="33"/>
      <c r="W252" s="33"/>
      <c r="X252" s="33"/>
      <c r="Y252" s="33"/>
      <c r="Z252" s="33"/>
      <c r="AA252" s="33"/>
      <c r="AB252" s="33"/>
      <c r="AC252" s="33"/>
      <c r="AD252" s="33"/>
      <c r="AE252" s="33"/>
      <c r="AT252" s="18" t="s">
        <v>149</v>
      </c>
      <c r="AU252" s="18" t="s">
        <v>83</v>
      </c>
    </row>
    <row r="253" spans="1:65" s="13" customFormat="1" ht="11.25">
      <c r="B253" s="166"/>
      <c r="D253" s="158" t="s">
        <v>155</v>
      </c>
      <c r="E253" s="167" t="s">
        <v>1</v>
      </c>
      <c r="F253" s="168" t="s">
        <v>344</v>
      </c>
      <c r="H253" s="169">
        <v>45</v>
      </c>
      <c r="I253" s="170"/>
      <c r="L253" s="166"/>
      <c r="M253" s="171"/>
      <c r="N253" s="172"/>
      <c r="O253" s="172"/>
      <c r="P253" s="172"/>
      <c r="Q253" s="172"/>
      <c r="R253" s="172"/>
      <c r="S253" s="172"/>
      <c r="T253" s="173"/>
      <c r="AT253" s="167" t="s">
        <v>155</v>
      </c>
      <c r="AU253" s="167" t="s">
        <v>83</v>
      </c>
      <c r="AV253" s="13" t="s">
        <v>83</v>
      </c>
      <c r="AW253" s="13" t="s">
        <v>30</v>
      </c>
      <c r="AX253" s="13" t="s">
        <v>81</v>
      </c>
      <c r="AY253" s="167" t="s">
        <v>140</v>
      </c>
    </row>
    <row r="254" spans="1:65" s="2" customFormat="1" ht="16.5" customHeight="1">
      <c r="A254" s="33"/>
      <c r="B254" s="144"/>
      <c r="C254" s="182" t="s">
        <v>345</v>
      </c>
      <c r="D254" s="182" t="s">
        <v>231</v>
      </c>
      <c r="E254" s="183" t="s">
        <v>346</v>
      </c>
      <c r="F254" s="184" t="s">
        <v>347</v>
      </c>
      <c r="G254" s="185" t="s">
        <v>145</v>
      </c>
      <c r="H254" s="186">
        <v>130</v>
      </c>
      <c r="I254" s="187"/>
      <c r="J254" s="188">
        <f>ROUND(I254*H254,2)</f>
        <v>0</v>
      </c>
      <c r="K254" s="184" t="s">
        <v>146</v>
      </c>
      <c r="L254" s="189"/>
      <c r="M254" s="190" t="s">
        <v>1</v>
      </c>
      <c r="N254" s="191" t="s">
        <v>38</v>
      </c>
      <c r="O254" s="59"/>
      <c r="P254" s="154">
        <f>O254*H254</f>
        <v>0</v>
      </c>
      <c r="Q254" s="154">
        <v>0.13500000000000001</v>
      </c>
      <c r="R254" s="154">
        <f>Q254*H254</f>
        <v>17.55</v>
      </c>
      <c r="S254" s="154">
        <v>0</v>
      </c>
      <c r="T254" s="155">
        <f>S254*H254</f>
        <v>0</v>
      </c>
      <c r="U254" s="33"/>
      <c r="V254" s="33"/>
      <c r="W254" s="33"/>
      <c r="X254" s="33"/>
      <c r="Y254" s="33"/>
      <c r="Z254" s="33"/>
      <c r="AA254" s="33"/>
      <c r="AB254" s="33"/>
      <c r="AC254" s="33"/>
      <c r="AD254" s="33"/>
      <c r="AE254" s="33"/>
      <c r="AR254" s="156" t="s">
        <v>199</v>
      </c>
      <c r="AT254" s="156" t="s">
        <v>231</v>
      </c>
      <c r="AU254" s="156" t="s">
        <v>83</v>
      </c>
      <c r="AY254" s="18" t="s">
        <v>140</v>
      </c>
      <c r="BE254" s="157">
        <f>IF(N254="základní",J254,0)</f>
        <v>0</v>
      </c>
      <c r="BF254" s="157">
        <f>IF(N254="snížená",J254,0)</f>
        <v>0</v>
      </c>
      <c r="BG254" s="157">
        <f>IF(N254="zákl. přenesená",J254,0)</f>
        <v>0</v>
      </c>
      <c r="BH254" s="157">
        <f>IF(N254="sníž. přenesená",J254,0)</f>
        <v>0</v>
      </c>
      <c r="BI254" s="157">
        <f>IF(N254="nulová",J254,0)</f>
        <v>0</v>
      </c>
      <c r="BJ254" s="18" t="s">
        <v>81</v>
      </c>
      <c r="BK254" s="157">
        <f>ROUND(I254*H254,2)</f>
        <v>0</v>
      </c>
      <c r="BL254" s="18" t="s">
        <v>147</v>
      </c>
      <c r="BM254" s="156" t="s">
        <v>348</v>
      </c>
    </row>
    <row r="255" spans="1:65" s="2" customFormat="1" ht="11.25">
      <c r="A255" s="33"/>
      <c r="B255" s="34"/>
      <c r="C255" s="33"/>
      <c r="D255" s="158" t="s">
        <v>149</v>
      </c>
      <c r="E255" s="33"/>
      <c r="F255" s="159" t="s">
        <v>347</v>
      </c>
      <c r="G255" s="33"/>
      <c r="H255" s="33"/>
      <c r="I255" s="160"/>
      <c r="J255" s="33"/>
      <c r="K255" s="33"/>
      <c r="L255" s="34"/>
      <c r="M255" s="161"/>
      <c r="N255" s="162"/>
      <c r="O255" s="59"/>
      <c r="P255" s="59"/>
      <c r="Q255" s="59"/>
      <c r="R255" s="59"/>
      <c r="S255" s="59"/>
      <c r="T255" s="60"/>
      <c r="U255" s="33"/>
      <c r="V255" s="33"/>
      <c r="W255" s="33"/>
      <c r="X255" s="33"/>
      <c r="Y255" s="33"/>
      <c r="Z255" s="33"/>
      <c r="AA255" s="33"/>
      <c r="AB255" s="33"/>
      <c r="AC255" s="33"/>
      <c r="AD255" s="33"/>
      <c r="AE255" s="33"/>
      <c r="AT255" s="18" t="s">
        <v>149</v>
      </c>
      <c r="AU255" s="18" t="s">
        <v>83</v>
      </c>
    </row>
    <row r="256" spans="1:65" s="13" customFormat="1" ht="11.25">
      <c r="B256" s="166"/>
      <c r="D256" s="158" t="s">
        <v>155</v>
      </c>
      <c r="E256" s="167" t="s">
        <v>1</v>
      </c>
      <c r="F256" s="168" t="s">
        <v>349</v>
      </c>
      <c r="H256" s="169">
        <v>130</v>
      </c>
      <c r="I256" s="170"/>
      <c r="L256" s="166"/>
      <c r="M256" s="171"/>
      <c r="N256" s="172"/>
      <c r="O256" s="172"/>
      <c r="P256" s="172"/>
      <c r="Q256" s="172"/>
      <c r="R256" s="172"/>
      <c r="S256" s="172"/>
      <c r="T256" s="173"/>
      <c r="AT256" s="167" t="s">
        <v>155</v>
      </c>
      <c r="AU256" s="167" t="s">
        <v>83</v>
      </c>
      <c r="AV256" s="13" t="s">
        <v>83</v>
      </c>
      <c r="AW256" s="13" t="s">
        <v>30</v>
      </c>
      <c r="AX256" s="13" t="s">
        <v>81</v>
      </c>
      <c r="AY256" s="167" t="s">
        <v>140</v>
      </c>
    </row>
    <row r="257" spans="1:65" s="2" customFormat="1" ht="21.75" customHeight="1">
      <c r="A257" s="33"/>
      <c r="B257" s="144"/>
      <c r="C257" s="182" t="s">
        <v>350</v>
      </c>
      <c r="D257" s="182" t="s">
        <v>231</v>
      </c>
      <c r="E257" s="183" t="s">
        <v>351</v>
      </c>
      <c r="F257" s="184" t="s">
        <v>352</v>
      </c>
      <c r="G257" s="185" t="s">
        <v>145</v>
      </c>
      <c r="H257" s="186">
        <v>160</v>
      </c>
      <c r="I257" s="187"/>
      <c r="J257" s="188">
        <f>ROUND(I257*H257,2)</f>
        <v>0</v>
      </c>
      <c r="K257" s="184" t="s">
        <v>146</v>
      </c>
      <c r="L257" s="189"/>
      <c r="M257" s="190" t="s">
        <v>1</v>
      </c>
      <c r="N257" s="191" t="s">
        <v>38</v>
      </c>
      <c r="O257" s="59"/>
      <c r="P257" s="154">
        <f>O257*H257</f>
        <v>0</v>
      </c>
      <c r="Q257" s="154">
        <v>0.15</v>
      </c>
      <c r="R257" s="154">
        <f>Q257*H257</f>
        <v>24</v>
      </c>
      <c r="S257" s="154">
        <v>0</v>
      </c>
      <c r="T257" s="155">
        <f>S257*H257</f>
        <v>0</v>
      </c>
      <c r="U257" s="33"/>
      <c r="V257" s="33"/>
      <c r="W257" s="33"/>
      <c r="X257" s="33"/>
      <c r="Y257" s="33"/>
      <c r="Z257" s="33"/>
      <c r="AA257" s="33"/>
      <c r="AB257" s="33"/>
      <c r="AC257" s="33"/>
      <c r="AD257" s="33"/>
      <c r="AE257" s="33"/>
      <c r="AR257" s="156" t="s">
        <v>199</v>
      </c>
      <c r="AT257" s="156" t="s">
        <v>231</v>
      </c>
      <c r="AU257" s="156" t="s">
        <v>83</v>
      </c>
      <c r="AY257" s="18" t="s">
        <v>140</v>
      </c>
      <c r="BE257" s="157">
        <f>IF(N257="základní",J257,0)</f>
        <v>0</v>
      </c>
      <c r="BF257" s="157">
        <f>IF(N257="snížená",J257,0)</f>
        <v>0</v>
      </c>
      <c r="BG257" s="157">
        <f>IF(N257="zákl. přenesená",J257,0)</f>
        <v>0</v>
      </c>
      <c r="BH257" s="157">
        <f>IF(N257="sníž. přenesená",J257,0)</f>
        <v>0</v>
      </c>
      <c r="BI257" s="157">
        <f>IF(N257="nulová",J257,0)</f>
        <v>0</v>
      </c>
      <c r="BJ257" s="18" t="s">
        <v>81</v>
      </c>
      <c r="BK257" s="157">
        <f>ROUND(I257*H257,2)</f>
        <v>0</v>
      </c>
      <c r="BL257" s="18" t="s">
        <v>147</v>
      </c>
      <c r="BM257" s="156" t="s">
        <v>353</v>
      </c>
    </row>
    <row r="258" spans="1:65" s="2" customFormat="1" ht="11.25">
      <c r="A258" s="33"/>
      <c r="B258" s="34"/>
      <c r="C258" s="33"/>
      <c r="D258" s="158" t="s">
        <v>149</v>
      </c>
      <c r="E258" s="33"/>
      <c r="F258" s="159" t="s">
        <v>352</v>
      </c>
      <c r="G258" s="33"/>
      <c r="H258" s="33"/>
      <c r="I258" s="160"/>
      <c r="J258" s="33"/>
      <c r="K258" s="33"/>
      <c r="L258" s="34"/>
      <c r="M258" s="161"/>
      <c r="N258" s="162"/>
      <c r="O258" s="59"/>
      <c r="P258" s="59"/>
      <c r="Q258" s="59"/>
      <c r="R258" s="59"/>
      <c r="S258" s="59"/>
      <c r="T258" s="60"/>
      <c r="U258" s="33"/>
      <c r="V258" s="33"/>
      <c r="W258" s="33"/>
      <c r="X258" s="33"/>
      <c r="Y258" s="33"/>
      <c r="Z258" s="33"/>
      <c r="AA258" s="33"/>
      <c r="AB258" s="33"/>
      <c r="AC258" s="33"/>
      <c r="AD258" s="33"/>
      <c r="AE258" s="33"/>
      <c r="AT258" s="18" t="s">
        <v>149</v>
      </c>
      <c r="AU258" s="18" t="s">
        <v>83</v>
      </c>
    </row>
    <row r="259" spans="1:65" s="13" customFormat="1" ht="11.25">
      <c r="B259" s="166"/>
      <c r="D259" s="158" t="s">
        <v>155</v>
      </c>
      <c r="E259" s="167" t="s">
        <v>1</v>
      </c>
      <c r="F259" s="168" t="s">
        <v>354</v>
      </c>
      <c r="H259" s="169">
        <v>160</v>
      </c>
      <c r="I259" s="170"/>
      <c r="L259" s="166"/>
      <c r="M259" s="171"/>
      <c r="N259" s="172"/>
      <c r="O259" s="172"/>
      <c r="P259" s="172"/>
      <c r="Q259" s="172"/>
      <c r="R259" s="172"/>
      <c r="S259" s="172"/>
      <c r="T259" s="173"/>
      <c r="AT259" s="167" t="s">
        <v>155</v>
      </c>
      <c r="AU259" s="167" t="s">
        <v>83</v>
      </c>
      <c r="AV259" s="13" t="s">
        <v>83</v>
      </c>
      <c r="AW259" s="13" t="s">
        <v>30</v>
      </c>
      <c r="AX259" s="13" t="s">
        <v>81</v>
      </c>
      <c r="AY259" s="167" t="s">
        <v>140</v>
      </c>
    </row>
    <row r="260" spans="1:65" s="2" customFormat="1" ht="37.9" customHeight="1">
      <c r="A260" s="33"/>
      <c r="B260" s="144"/>
      <c r="C260" s="145" t="s">
        <v>355</v>
      </c>
      <c r="D260" s="145" t="s">
        <v>142</v>
      </c>
      <c r="E260" s="146" t="s">
        <v>356</v>
      </c>
      <c r="F260" s="147" t="s">
        <v>357</v>
      </c>
      <c r="G260" s="148" t="s">
        <v>145</v>
      </c>
      <c r="H260" s="149">
        <v>130</v>
      </c>
      <c r="I260" s="150"/>
      <c r="J260" s="151">
        <f>ROUND(I260*H260,2)</f>
        <v>0</v>
      </c>
      <c r="K260" s="147" t="s">
        <v>146</v>
      </c>
      <c r="L260" s="34"/>
      <c r="M260" s="152" t="s">
        <v>1</v>
      </c>
      <c r="N260" s="153" t="s">
        <v>38</v>
      </c>
      <c r="O260" s="59"/>
      <c r="P260" s="154">
        <f>O260*H260</f>
        <v>0</v>
      </c>
      <c r="Q260" s="154">
        <v>0.10100000000000001</v>
      </c>
      <c r="R260" s="154">
        <f>Q260*H260</f>
        <v>13.13</v>
      </c>
      <c r="S260" s="154">
        <v>0</v>
      </c>
      <c r="T260" s="155">
        <f>S260*H260</f>
        <v>0</v>
      </c>
      <c r="U260" s="33"/>
      <c r="V260" s="33"/>
      <c r="W260" s="33"/>
      <c r="X260" s="33"/>
      <c r="Y260" s="33"/>
      <c r="Z260" s="33"/>
      <c r="AA260" s="33"/>
      <c r="AB260" s="33"/>
      <c r="AC260" s="33"/>
      <c r="AD260" s="33"/>
      <c r="AE260" s="33"/>
      <c r="AR260" s="156" t="s">
        <v>147</v>
      </c>
      <c r="AT260" s="156" t="s">
        <v>142</v>
      </c>
      <c r="AU260" s="156" t="s">
        <v>83</v>
      </c>
      <c r="AY260" s="18" t="s">
        <v>140</v>
      </c>
      <c r="BE260" s="157">
        <f>IF(N260="základní",J260,0)</f>
        <v>0</v>
      </c>
      <c r="BF260" s="157">
        <f>IF(N260="snížená",J260,0)</f>
        <v>0</v>
      </c>
      <c r="BG260" s="157">
        <f>IF(N260="zákl. přenesená",J260,0)</f>
        <v>0</v>
      </c>
      <c r="BH260" s="157">
        <f>IF(N260="sníž. přenesená",J260,0)</f>
        <v>0</v>
      </c>
      <c r="BI260" s="157">
        <f>IF(N260="nulová",J260,0)</f>
        <v>0</v>
      </c>
      <c r="BJ260" s="18" t="s">
        <v>81</v>
      </c>
      <c r="BK260" s="157">
        <f>ROUND(I260*H260,2)</f>
        <v>0</v>
      </c>
      <c r="BL260" s="18" t="s">
        <v>147</v>
      </c>
      <c r="BM260" s="156" t="s">
        <v>358</v>
      </c>
    </row>
    <row r="261" spans="1:65" s="2" customFormat="1" ht="48.75">
      <c r="A261" s="33"/>
      <c r="B261" s="34"/>
      <c r="C261" s="33"/>
      <c r="D261" s="158" t="s">
        <v>149</v>
      </c>
      <c r="E261" s="33"/>
      <c r="F261" s="159" t="s">
        <v>359</v>
      </c>
      <c r="G261" s="33"/>
      <c r="H261" s="33"/>
      <c r="I261" s="160"/>
      <c r="J261" s="33"/>
      <c r="K261" s="33"/>
      <c r="L261" s="34"/>
      <c r="M261" s="161"/>
      <c r="N261" s="162"/>
      <c r="O261" s="59"/>
      <c r="P261" s="59"/>
      <c r="Q261" s="59"/>
      <c r="R261" s="59"/>
      <c r="S261" s="59"/>
      <c r="T261" s="60"/>
      <c r="U261" s="33"/>
      <c r="V261" s="33"/>
      <c r="W261" s="33"/>
      <c r="X261" s="33"/>
      <c r="Y261" s="33"/>
      <c r="Z261" s="33"/>
      <c r="AA261" s="33"/>
      <c r="AB261" s="33"/>
      <c r="AC261" s="33"/>
      <c r="AD261" s="33"/>
      <c r="AE261" s="33"/>
      <c r="AT261" s="18" t="s">
        <v>149</v>
      </c>
      <c r="AU261" s="18" t="s">
        <v>83</v>
      </c>
    </row>
    <row r="262" spans="1:65" s="2" customFormat="1" ht="11.25">
      <c r="A262" s="33"/>
      <c r="B262" s="34"/>
      <c r="C262" s="33"/>
      <c r="D262" s="163" t="s">
        <v>151</v>
      </c>
      <c r="E262" s="33"/>
      <c r="F262" s="164" t="s">
        <v>360</v>
      </c>
      <c r="G262" s="33"/>
      <c r="H262" s="33"/>
      <c r="I262" s="160"/>
      <c r="J262" s="33"/>
      <c r="K262" s="33"/>
      <c r="L262" s="34"/>
      <c r="M262" s="161"/>
      <c r="N262" s="162"/>
      <c r="O262" s="59"/>
      <c r="P262" s="59"/>
      <c r="Q262" s="59"/>
      <c r="R262" s="59"/>
      <c r="S262" s="59"/>
      <c r="T262" s="60"/>
      <c r="U262" s="33"/>
      <c r="V262" s="33"/>
      <c r="W262" s="33"/>
      <c r="X262" s="33"/>
      <c r="Y262" s="33"/>
      <c r="Z262" s="33"/>
      <c r="AA262" s="33"/>
      <c r="AB262" s="33"/>
      <c r="AC262" s="33"/>
      <c r="AD262" s="33"/>
      <c r="AE262" s="33"/>
      <c r="AT262" s="18" t="s">
        <v>151</v>
      </c>
      <c r="AU262" s="18" t="s">
        <v>83</v>
      </c>
    </row>
    <row r="263" spans="1:65" s="13" customFormat="1" ht="11.25">
      <c r="B263" s="166"/>
      <c r="D263" s="158" t="s">
        <v>155</v>
      </c>
      <c r="E263" s="167" t="s">
        <v>1</v>
      </c>
      <c r="F263" s="168" t="s">
        <v>361</v>
      </c>
      <c r="H263" s="169">
        <v>130</v>
      </c>
      <c r="I263" s="170"/>
      <c r="L263" s="166"/>
      <c r="M263" s="171"/>
      <c r="N263" s="172"/>
      <c r="O263" s="172"/>
      <c r="P263" s="172"/>
      <c r="Q263" s="172"/>
      <c r="R263" s="172"/>
      <c r="S263" s="172"/>
      <c r="T263" s="173"/>
      <c r="AT263" s="167" t="s">
        <v>155</v>
      </c>
      <c r="AU263" s="167" t="s">
        <v>83</v>
      </c>
      <c r="AV263" s="13" t="s">
        <v>83</v>
      </c>
      <c r="AW263" s="13" t="s">
        <v>30</v>
      </c>
      <c r="AX263" s="13" t="s">
        <v>81</v>
      </c>
      <c r="AY263" s="167" t="s">
        <v>140</v>
      </c>
    </row>
    <row r="264" spans="1:65" s="2" customFormat="1" ht="24.2" customHeight="1">
      <c r="A264" s="33"/>
      <c r="B264" s="144"/>
      <c r="C264" s="145" t="s">
        <v>362</v>
      </c>
      <c r="D264" s="145" t="s">
        <v>142</v>
      </c>
      <c r="E264" s="146" t="s">
        <v>363</v>
      </c>
      <c r="F264" s="147" t="s">
        <v>364</v>
      </c>
      <c r="G264" s="148" t="s">
        <v>193</v>
      </c>
      <c r="H264" s="149">
        <v>164</v>
      </c>
      <c r="I264" s="150"/>
      <c r="J264" s="151">
        <f>ROUND(I264*H264,2)</f>
        <v>0</v>
      </c>
      <c r="K264" s="147" t="s">
        <v>238</v>
      </c>
      <c r="L264" s="34"/>
      <c r="M264" s="152" t="s">
        <v>1</v>
      </c>
      <c r="N264" s="153" t="s">
        <v>38</v>
      </c>
      <c r="O264" s="59"/>
      <c r="P264" s="154">
        <f>O264*H264</f>
        <v>0</v>
      </c>
      <c r="Q264" s="154">
        <v>8.9779999999999999E-2</v>
      </c>
      <c r="R264" s="154">
        <f>Q264*H264</f>
        <v>14.72392</v>
      </c>
      <c r="S264" s="154">
        <v>0</v>
      </c>
      <c r="T264" s="155">
        <f>S264*H264</f>
        <v>0</v>
      </c>
      <c r="U264" s="33"/>
      <c r="V264" s="33"/>
      <c r="W264" s="33"/>
      <c r="X264" s="33"/>
      <c r="Y264" s="33"/>
      <c r="Z264" s="33"/>
      <c r="AA264" s="33"/>
      <c r="AB264" s="33"/>
      <c r="AC264" s="33"/>
      <c r="AD264" s="33"/>
      <c r="AE264" s="33"/>
      <c r="AR264" s="156" t="s">
        <v>147</v>
      </c>
      <c r="AT264" s="156" t="s">
        <v>142</v>
      </c>
      <c r="AU264" s="156" t="s">
        <v>83</v>
      </c>
      <c r="AY264" s="18" t="s">
        <v>140</v>
      </c>
      <c r="BE264" s="157">
        <f>IF(N264="základní",J264,0)</f>
        <v>0</v>
      </c>
      <c r="BF264" s="157">
        <f>IF(N264="snížená",J264,0)</f>
        <v>0</v>
      </c>
      <c r="BG264" s="157">
        <f>IF(N264="zákl. přenesená",J264,0)</f>
        <v>0</v>
      </c>
      <c r="BH264" s="157">
        <f>IF(N264="sníž. přenesená",J264,0)</f>
        <v>0</v>
      </c>
      <c r="BI264" s="157">
        <f>IF(N264="nulová",J264,0)</f>
        <v>0</v>
      </c>
      <c r="BJ264" s="18" t="s">
        <v>81</v>
      </c>
      <c r="BK264" s="157">
        <f>ROUND(I264*H264,2)</f>
        <v>0</v>
      </c>
      <c r="BL264" s="18" t="s">
        <v>147</v>
      </c>
      <c r="BM264" s="156" t="s">
        <v>365</v>
      </c>
    </row>
    <row r="265" spans="1:65" s="2" customFormat="1" ht="39">
      <c r="A265" s="33"/>
      <c r="B265" s="34"/>
      <c r="C265" s="33"/>
      <c r="D265" s="158" t="s">
        <v>149</v>
      </c>
      <c r="E265" s="33"/>
      <c r="F265" s="159" t="s">
        <v>366</v>
      </c>
      <c r="G265" s="33"/>
      <c r="H265" s="33"/>
      <c r="I265" s="160"/>
      <c r="J265" s="33"/>
      <c r="K265" s="33"/>
      <c r="L265" s="34"/>
      <c r="M265" s="161"/>
      <c r="N265" s="162"/>
      <c r="O265" s="59"/>
      <c r="P265" s="59"/>
      <c r="Q265" s="59"/>
      <c r="R265" s="59"/>
      <c r="S265" s="59"/>
      <c r="T265" s="60"/>
      <c r="U265" s="33"/>
      <c r="V265" s="33"/>
      <c r="W265" s="33"/>
      <c r="X265" s="33"/>
      <c r="Y265" s="33"/>
      <c r="Z265" s="33"/>
      <c r="AA265" s="33"/>
      <c r="AB265" s="33"/>
      <c r="AC265" s="33"/>
      <c r="AD265" s="33"/>
      <c r="AE265" s="33"/>
      <c r="AT265" s="18" t="s">
        <v>149</v>
      </c>
      <c r="AU265" s="18" t="s">
        <v>83</v>
      </c>
    </row>
    <row r="266" spans="1:65" s="2" customFormat="1" ht="126.75">
      <c r="A266" s="33"/>
      <c r="B266" s="34"/>
      <c r="C266" s="33"/>
      <c r="D266" s="158" t="s">
        <v>153</v>
      </c>
      <c r="E266" s="33"/>
      <c r="F266" s="165" t="s">
        <v>367</v>
      </c>
      <c r="G266" s="33"/>
      <c r="H266" s="33"/>
      <c r="I266" s="160"/>
      <c r="J266" s="33"/>
      <c r="K266" s="33"/>
      <c r="L266" s="34"/>
      <c r="M266" s="161"/>
      <c r="N266" s="162"/>
      <c r="O266" s="59"/>
      <c r="P266" s="59"/>
      <c r="Q266" s="59"/>
      <c r="R266" s="59"/>
      <c r="S266" s="59"/>
      <c r="T266" s="60"/>
      <c r="U266" s="33"/>
      <c r="V266" s="33"/>
      <c r="W266" s="33"/>
      <c r="X266" s="33"/>
      <c r="Y266" s="33"/>
      <c r="Z266" s="33"/>
      <c r="AA266" s="33"/>
      <c r="AB266" s="33"/>
      <c r="AC266" s="33"/>
      <c r="AD266" s="33"/>
      <c r="AE266" s="33"/>
      <c r="AT266" s="18" t="s">
        <v>153</v>
      </c>
      <c r="AU266" s="18" t="s">
        <v>83</v>
      </c>
    </row>
    <row r="267" spans="1:65" s="13" customFormat="1" ht="11.25">
      <c r="B267" s="166"/>
      <c r="D267" s="158" t="s">
        <v>155</v>
      </c>
      <c r="E267" s="167" t="s">
        <v>1</v>
      </c>
      <c r="F267" s="168" t="s">
        <v>368</v>
      </c>
      <c r="H267" s="169">
        <v>38</v>
      </c>
      <c r="I267" s="170"/>
      <c r="L267" s="166"/>
      <c r="M267" s="171"/>
      <c r="N267" s="172"/>
      <c r="O267" s="172"/>
      <c r="P267" s="172"/>
      <c r="Q267" s="172"/>
      <c r="R267" s="172"/>
      <c r="S267" s="172"/>
      <c r="T267" s="173"/>
      <c r="AT267" s="167" t="s">
        <v>155</v>
      </c>
      <c r="AU267" s="167" t="s">
        <v>83</v>
      </c>
      <c r="AV267" s="13" t="s">
        <v>83</v>
      </c>
      <c r="AW267" s="13" t="s">
        <v>30</v>
      </c>
      <c r="AX267" s="13" t="s">
        <v>73</v>
      </c>
      <c r="AY267" s="167" t="s">
        <v>140</v>
      </c>
    </row>
    <row r="268" spans="1:65" s="13" customFormat="1" ht="11.25">
      <c r="B268" s="166"/>
      <c r="D268" s="158" t="s">
        <v>155</v>
      </c>
      <c r="E268" s="167" t="s">
        <v>1</v>
      </c>
      <c r="F268" s="168" t="s">
        <v>369</v>
      </c>
      <c r="H268" s="169">
        <v>126</v>
      </c>
      <c r="I268" s="170"/>
      <c r="L268" s="166"/>
      <c r="M268" s="171"/>
      <c r="N268" s="172"/>
      <c r="O268" s="172"/>
      <c r="P268" s="172"/>
      <c r="Q268" s="172"/>
      <c r="R268" s="172"/>
      <c r="S268" s="172"/>
      <c r="T268" s="173"/>
      <c r="AT268" s="167" t="s">
        <v>155</v>
      </c>
      <c r="AU268" s="167" t="s">
        <v>83</v>
      </c>
      <c r="AV268" s="13" t="s">
        <v>83</v>
      </c>
      <c r="AW268" s="13" t="s">
        <v>30</v>
      </c>
      <c r="AX268" s="13" t="s">
        <v>73</v>
      </c>
      <c r="AY268" s="167" t="s">
        <v>140</v>
      </c>
    </row>
    <row r="269" spans="1:65" s="14" customFormat="1" ht="11.25">
      <c r="B269" s="174"/>
      <c r="D269" s="158" t="s">
        <v>155</v>
      </c>
      <c r="E269" s="175" t="s">
        <v>1</v>
      </c>
      <c r="F269" s="176" t="s">
        <v>157</v>
      </c>
      <c r="H269" s="177">
        <v>164</v>
      </c>
      <c r="I269" s="178"/>
      <c r="L269" s="174"/>
      <c r="M269" s="179"/>
      <c r="N269" s="180"/>
      <c r="O269" s="180"/>
      <c r="P269" s="180"/>
      <c r="Q269" s="180"/>
      <c r="R269" s="180"/>
      <c r="S269" s="180"/>
      <c r="T269" s="181"/>
      <c r="AT269" s="175" t="s">
        <v>155</v>
      </c>
      <c r="AU269" s="175" t="s">
        <v>83</v>
      </c>
      <c r="AV269" s="14" t="s">
        <v>147</v>
      </c>
      <c r="AW269" s="14" t="s">
        <v>30</v>
      </c>
      <c r="AX269" s="14" t="s">
        <v>81</v>
      </c>
      <c r="AY269" s="175" t="s">
        <v>140</v>
      </c>
    </row>
    <row r="270" spans="1:65" s="2" customFormat="1" ht="16.5" customHeight="1">
      <c r="A270" s="33"/>
      <c r="B270" s="144"/>
      <c r="C270" s="182" t="s">
        <v>370</v>
      </c>
      <c r="D270" s="182" t="s">
        <v>231</v>
      </c>
      <c r="E270" s="183" t="s">
        <v>371</v>
      </c>
      <c r="F270" s="184" t="s">
        <v>372</v>
      </c>
      <c r="G270" s="185" t="s">
        <v>145</v>
      </c>
      <c r="H270" s="186">
        <v>2.4</v>
      </c>
      <c r="I270" s="187"/>
      <c r="J270" s="188">
        <f>ROUND(I270*H270,2)</f>
        <v>0</v>
      </c>
      <c r="K270" s="184" t="s">
        <v>238</v>
      </c>
      <c r="L270" s="189"/>
      <c r="M270" s="190" t="s">
        <v>1</v>
      </c>
      <c r="N270" s="191" t="s">
        <v>38</v>
      </c>
      <c r="O270" s="59"/>
      <c r="P270" s="154">
        <f>O270*H270</f>
        <v>0</v>
      </c>
      <c r="Q270" s="154">
        <v>0.222</v>
      </c>
      <c r="R270" s="154">
        <f>Q270*H270</f>
        <v>0.53279999999999994</v>
      </c>
      <c r="S270" s="154">
        <v>0</v>
      </c>
      <c r="T270" s="155">
        <f>S270*H270</f>
        <v>0</v>
      </c>
      <c r="U270" s="33"/>
      <c r="V270" s="33"/>
      <c r="W270" s="33"/>
      <c r="X270" s="33"/>
      <c r="Y270" s="33"/>
      <c r="Z270" s="33"/>
      <c r="AA270" s="33"/>
      <c r="AB270" s="33"/>
      <c r="AC270" s="33"/>
      <c r="AD270" s="33"/>
      <c r="AE270" s="33"/>
      <c r="AR270" s="156" t="s">
        <v>199</v>
      </c>
      <c r="AT270" s="156" t="s">
        <v>231</v>
      </c>
      <c r="AU270" s="156" t="s">
        <v>83</v>
      </c>
      <c r="AY270" s="18" t="s">
        <v>140</v>
      </c>
      <c r="BE270" s="157">
        <f>IF(N270="základní",J270,0)</f>
        <v>0</v>
      </c>
      <c r="BF270" s="157">
        <f>IF(N270="snížená",J270,0)</f>
        <v>0</v>
      </c>
      <c r="BG270" s="157">
        <f>IF(N270="zákl. přenesená",J270,0)</f>
        <v>0</v>
      </c>
      <c r="BH270" s="157">
        <f>IF(N270="sníž. přenesená",J270,0)</f>
        <v>0</v>
      </c>
      <c r="BI270" s="157">
        <f>IF(N270="nulová",J270,0)</f>
        <v>0</v>
      </c>
      <c r="BJ270" s="18" t="s">
        <v>81</v>
      </c>
      <c r="BK270" s="157">
        <f>ROUND(I270*H270,2)</f>
        <v>0</v>
      </c>
      <c r="BL270" s="18" t="s">
        <v>147</v>
      </c>
      <c r="BM270" s="156" t="s">
        <v>373</v>
      </c>
    </row>
    <row r="271" spans="1:65" s="2" customFormat="1" ht="11.25">
      <c r="A271" s="33"/>
      <c r="B271" s="34"/>
      <c r="C271" s="33"/>
      <c r="D271" s="158" t="s">
        <v>149</v>
      </c>
      <c r="E271" s="33"/>
      <c r="F271" s="159" t="s">
        <v>372</v>
      </c>
      <c r="G271" s="33"/>
      <c r="H271" s="33"/>
      <c r="I271" s="160"/>
      <c r="J271" s="33"/>
      <c r="K271" s="33"/>
      <c r="L271" s="34"/>
      <c r="M271" s="161"/>
      <c r="N271" s="162"/>
      <c r="O271" s="59"/>
      <c r="P271" s="59"/>
      <c r="Q271" s="59"/>
      <c r="R271" s="59"/>
      <c r="S271" s="59"/>
      <c r="T271" s="60"/>
      <c r="U271" s="33"/>
      <c r="V271" s="33"/>
      <c r="W271" s="33"/>
      <c r="X271" s="33"/>
      <c r="Y271" s="33"/>
      <c r="Z271" s="33"/>
      <c r="AA271" s="33"/>
      <c r="AB271" s="33"/>
      <c r="AC271" s="33"/>
      <c r="AD271" s="33"/>
      <c r="AE271" s="33"/>
      <c r="AT271" s="18" t="s">
        <v>149</v>
      </c>
      <c r="AU271" s="18" t="s">
        <v>83</v>
      </c>
    </row>
    <row r="272" spans="1:65" s="13" customFormat="1" ht="11.25">
      <c r="B272" s="166"/>
      <c r="D272" s="158" t="s">
        <v>155</v>
      </c>
      <c r="E272" s="167" t="s">
        <v>1</v>
      </c>
      <c r="F272" s="168" t="s">
        <v>374</v>
      </c>
      <c r="H272" s="169">
        <v>2.4</v>
      </c>
      <c r="I272" s="170"/>
      <c r="L272" s="166"/>
      <c r="M272" s="171"/>
      <c r="N272" s="172"/>
      <c r="O272" s="172"/>
      <c r="P272" s="172"/>
      <c r="Q272" s="172"/>
      <c r="R272" s="172"/>
      <c r="S272" s="172"/>
      <c r="T272" s="173"/>
      <c r="AT272" s="167" t="s">
        <v>155</v>
      </c>
      <c r="AU272" s="167" t="s">
        <v>83</v>
      </c>
      <c r="AV272" s="13" t="s">
        <v>83</v>
      </c>
      <c r="AW272" s="13" t="s">
        <v>30</v>
      </c>
      <c r="AX272" s="13" t="s">
        <v>81</v>
      </c>
      <c r="AY272" s="167" t="s">
        <v>140</v>
      </c>
    </row>
    <row r="273" spans="1:65" s="2" customFormat="1" ht="16.5" customHeight="1">
      <c r="A273" s="33"/>
      <c r="B273" s="144"/>
      <c r="C273" s="145" t="s">
        <v>375</v>
      </c>
      <c r="D273" s="145" t="s">
        <v>142</v>
      </c>
      <c r="E273" s="146" t="s">
        <v>376</v>
      </c>
      <c r="F273" s="147" t="s">
        <v>377</v>
      </c>
      <c r="G273" s="148" t="s">
        <v>145</v>
      </c>
      <c r="H273" s="149">
        <v>17.5</v>
      </c>
      <c r="I273" s="150"/>
      <c r="J273" s="151">
        <f>ROUND(I273*H273,2)</f>
        <v>0</v>
      </c>
      <c r="K273" s="147" t="s">
        <v>1</v>
      </c>
      <c r="L273" s="34"/>
      <c r="M273" s="152" t="s">
        <v>1</v>
      </c>
      <c r="N273" s="153" t="s">
        <v>38</v>
      </c>
      <c r="O273" s="59"/>
      <c r="P273" s="154">
        <f>O273*H273</f>
        <v>0</v>
      </c>
      <c r="Q273" s="154">
        <v>0</v>
      </c>
      <c r="R273" s="154">
        <f>Q273*H273</f>
        <v>0</v>
      </c>
      <c r="S273" s="154">
        <v>0</v>
      </c>
      <c r="T273" s="155">
        <f>S273*H273</f>
        <v>0</v>
      </c>
      <c r="U273" s="33"/>
      <c r="V273" s="33"/>
      <c r="W273" s="33"/>
      <c r="X273" s="33"/>
      <c r="Y273" s="33"/>
      <c r="Z273" s="33"/>
      <c r="AA273" s="33"/>
      <c r="AB273" s="33"/>
      <c r="AC273" s="33"/>
      <c r="AD273" s="33"/>
      <c r="AE273" s="33"/>
      <c r="AR273" s="156" t="s">
        <v>147</v>
      </c>
      <c r="AT273" s="156" t="s">
        <v>142</v>
      </c>
      <c r="AU273" s="156" t="s">
        <v>83</v>
      </c>
      <c r="AY273" s="18" t="s">
        <v>140</v>
      </c>
      <c r="BE273" s="157">
        <f>IF(N273="základní",J273,0)</f>
        <v>0</v>
      </c>
      <c r="BF273" s="157">
        <f>IF(N273="snížená",J273,0)</f>
        <v>0</v>
      </c>
      <c r="BG273" s="157">
        <f>IF(N273="zákl. přenesená",J273,0)</f>
        <v>0</v>
      </c>
      <c r="BH273" s="157">
        <f>IF(N273="sníž. přenesená",J273,0)</f>
        <v>0</v>
      </c>
      <c r="BI273" s="157">
        <f>IF(N273="nulová",J273,0)</f>
        <v>0</v>
      </c>
      <c r="BJ273" s="18" t="s">
        <v>81</v>
      </c>
      <c r="BK273" s="157">
        <f>ROUND(I273*H273,2)</f>
        <v>0</v>
      </c>
      <c r="BL273" s="18" t="s">
        <v>147</v>
      </c>
      <c r="BM273" s="156" t="s">
        <v>378</v>
      </c>
    </row>
    <row r="274" spans="1:65" s="2" customFormat="1" ht="11.25">
      <c r="A274" s="33"/>
      <c r="B274" s="34"/>
      <c r="C274" s="33"/>
      <c r="D274" s="158" t="s">
        <v>149</v>
      </c>
      <c r="E274" s="33"/>
      <c r="F274" s="159" t="s">
        <v>379</v>
      </c>
      <c r="G274" s="33"/>
      <c r="H274" s="33"/>
      <c r="I274" s="160"/>
      <c r="J274" s="33"/>
      <c r="K274" s="33"/>
      <c r="L274" s="34"/>
      <c r="M274" s="161"/>
      <c r="N274" s="162"/>
      <c r="O274" s="59"/>
      <c r="P274" s="59"/>
      <c r="Q274" s="59"/>
      <c r="R274" s="59"/>
      <c r="S274" s="59"/>
      <c r="T274" s="60"/>
      <c r="U274" s="33"/>
      <c r="V274" s="33"/>
      <c r="W274" s="33"/>
      <c r="X274" s="33"/>
      <c r="Y274" s="33"/>
      <c r="Z274" s="33"/>
      <c r="AA274" s="33"/>
      <c r="AB274" s="33"/>
      <c r="AC274" s="33"/>
      <c r="AD274" s="33"/>
      <c r="AE274" s="33"/>
      <c r="AT274" s="18" t="s">
        <v>149</v>
      </c>
      <c r="AU274" s="18" t="s">
        <v>83</v>
      </c>
    </row>
    <row r="275" spans="1:65" s="15" customFormat="1" ht="22.5">
      <c r="B275" s="192"/>
      <c r="D275" s="158" t="s">
        <v>155</v>
      </c>
      <c r="E275" s="193" t="s">
        <v>1</v>
      </c>
      <c r="F275" s="194" t="s">
        <v>380</v>
      </c>
      <c r="H275" s="193" t="s">
        <v>1</v>
      </c>
      <c r="I275" s="195"/>
      <c r="L275" s="192"/>
      <c r="M275" s="196"/>
      <c r="N275" s="197"/>
      <c r="O275" s="197"/>
      <c r="P275" s="197"/>
      <c r="Q275" s="197"/>
      <c r="R275" s="197"/>
      <c r="S275" s="197"/>
      <c r="T275" s="198"/>
      <c r="AT275" s="193" t="s">
        <v>155</v>
      </c>
      <c r="AU275" s="193" t="s">
        <v>83</v>
      </c>
      <c r="AV275" s="15" t="s">
        <v>81</v>
      </c>
      <c r="AW275" s="15" t="s">
        <v>30</v>
      </c>
      <c r="AX275" s="15" t="s">
        <v>73</v>
      </c>
      <c r="AY275" s="193" t="s">
        <v>140</v>
      </c>
    </row>
    <row r="276" spans="1:65" s="15" customFormat="1" ht="11.25">
      <c r="B276" s="192"/>
      <c r="D276" s="158" t="s">
        <v>155</v>
      </c>
      <c r="E276" s="193" t="s">
        <v>1</v>
      </c>
      <c r="F276" s="194" t="s">
        <v>381</v>
      </c>
      <c r="H276" s="193" t="s">
        <v>1</v>
      </c>
      <c r="I276" s="195"/>
      <c r="L276" s="192"/>
      <c r="M276" s="196"/>
      <c r="N276" s="197"/>
      <c r="O276" s="197"/>
      <c r="P276" s="197"/>
      <c r="Q276" s="197"/>
      <c r="R276" s="197"/>
      <c r="S276" s="197"/>
      <c r="T276" s="198"/>
      <c r="AT276" s="193" t="s">
        <v>155</v>
      </c>
      <c r="AU276" s="193" t="s">
        <v>83</v>
      </c>
      <c r="AV276" s="15" t="s">
        <v>81</v>
      </c>
      <c r="AW276" s="15" t="s">
        <v>30</v>
      </c>
      <c r="AX276" s="15" t="s">
        <v>73</v>
      </c>
      <c r="AY276" s="193" t="s">
        <v>140</v>
      </c>
    </row>
    <row r="277" spans="1:65" s="13" customFormat="1" ht="22.5">
      <c r="B277" s="166"/>
      <c r="D277" s="158" t="s">
        <v>155</v>
      </c>
      <c r="E277" s="167" t="s">
        <v>1</v>
      </c>
      <c r="F277" s="168" t="s">
        <v>382</v>
      </c>
      <c r="H277" s="169">
        <v>17.5</v>
      </c>
      <c r="I277" s="170"/>
      <c r="L277" s="166"/>
      <c r="M277" s="171"/>
      <c r="N277" s="172"/>
      <c r="O277" s="172"/>
      <c r="P277" s="172"/>
      <c r="Q277" s="172"/>
      <c r="R277" s="172"/>
      <c r="S277" s="172"/>
      <c r="T277" s="173"/>
      <c r="AT277" s="167" t="s">
        <v>155</v>
      </c>
      <c r="AU277" s="167" t="s">
        <v>83</v>
      </c>
      <c r="AV277" s="13" t="s">
        <v>83</v>
      </c>
      <c r="AW277" s="13" t="s">
        <v>30</v>
      </c>
      <c r="AX277" s="13" t="s">
        <v>73</v>
      </c>
      <c r="AY277" s="167" t="s">
        <v>140</v>
      </c>
    </row>
    <row r="278" spans="1:65" s="14" customFormat="1" ht="11.25">
      <c r="B278" s="174"/>
      <c r="D278" s="158" t="s">
        <v>155</v>
      </c>
      <c r="E278" s="175" t="s">
        <v>1</v>
      </c>
      <c r="F278" s="176" t="s">
        <v>157</v>
      </c>
      <c r="H278" s="177">
        <v>17.5</v>
      </c>
      <c r="I278" s="178"/>
      <c r="L278" s="174"/>
      <c r="M278" s="179"/>
      <c r="N278" s="180"/>
      <c r="O278" s="180"/>
      <c r="P278" s="180"/>
      <c r="Q278" s="180"/>
      <c r="R278" s="180"/>
      <c r="S278" s="180"/>
      <c r="T278" s="181"/>
      <c r="AT278" s="175" t="s">
        <v>155</v>
      </c>
      <c r="AU278" s="175" t="s">
        <v>83</v>
      </c>
      <c r="AV278" s="14" t="s">
        <v>147</v>
      </c>
      <c r="AW278" s="14" t="s">
        <v>30</v>
      </c>
      <c r="AX278" s="14" t="s">
        <v>81</v>
      </c>
      <c r="AY278" s="175" t="s">
        <v>140</v>
      </c>
    </row>
    <row r="279" spans="1:65" s="2" customFormat="1" ht="16.5" customHeight="1">
      <c r="A279" s="33"/>
      <c r="B279" s="144"/>
      <c r="C279" s="182" t="s">
        <v>383</v>
      </c>
      <c r="D279" s="182" t="s">
        <v>231</v>
      </c>
      <c r="E279" s="183" t="s">
        <v>384</v>
      </c>
      <c r="F279" s="184" t="s">
        <v>385</v>
      </c>
      <c r="G279" s="185" t="s">
        <v>145</v>
      </c>
      <c r="H279" s="186">
        <v>7</v>
      </c>
      <c r="I279" s="187"/>
      <c r="J279" s="188">
        <f>ROUND(I279*H279,2)</f>
        <v>0</v>
      </c>
      <c r="K279" s="184" t="s">
        <v>1</v>
      </c>
      <c r="L279" s="189"/>
      <c r="M279" s="190" t="s">
        <v>1</v>
      </c>
      <c r="N279" s="191" t="s">
        <v>38</v>
      </c>
      <c r="O279" s="59"/>
      <c r="P279" s="154">
        <f>O279*H279</f>
        <v>0</v>
      </c>
      <c r="Q279" s="154">
        <v>0.13100000000000001</v>
      </c>
      <c r="R279" s="154">
        <f>Q279*H279</f>
        <v>0.91700000000000004</v>
      </c>
      <c r="S279" s="154">
        <v>0</v>
      </c>
      <c r="T279" s="155">
        <f>S279*H279</f>
        <v>0</v>
      </c>
      <c r="U279" s="33"/>
      <c r="V279" s="33"/>
      <c r="W279" s="33"/>
      <c r="X279" s="33"/>
      <c r="Y279" s="33"/>
      <c r="Z279" s="33"/>
      <c r="AA279" s="33"/>
      <c r="AB279" s="33"/>
      <c r="AC279" s="33"/>
      <c r="AD279" s="33"/>
      <c r="AE279" s="33"/>
      <c r="AR279" s="156" t="s">
        <v>199</v>
      </c>
      <c r="AT279" s="156" t="s">
        <v>231</v>
      </c>
      <c r="AU279" s="156" t="s">
        <v>83</v>
      </c>
      <c r="AY279" s="18" t="s">
        <v>140</v>
      </c>
      <c r="BE279" s="157">
        <f>IF(N279="základní",J279,0)</f>
        <v>0</v>
      </c>
      <c r="BF279" s="157">
        <f>IF(N279="snížená",J279,0)</f>
        <v>0</v>
      </c>
      <c r="BG279" s="157">
        <f>IF(N279="zákl. přenesená",J279,0)</f>
        <v>0</v>
      </c>
      <c r="BH279" s="157">
        <f>IF(N279="sníž. přenesená",J279,0)</f>
        <v>0</v>
      </c>
      <c r="BI279" s="157">
        <f>IF(N279="nulová",J279,0)</f>
        <v>0</v>
      </c>
      <c r="BJ279" s="18" t="s">
        <v>81</v>
      </c>
      <c r="BK279" s="157">
        <f>ROUND(I279*H279,2)</f>
        <v>0</v>
      </c>
      <c r="BL279" s="18" t="s">
        <v>147</v>
      </c>
      <c r="BM279" s="156" t="s">
        <v>386</v>
      </c>
    </row>
    <row r="280" spans="1:65" s="2" customFormat="1" ht="11.25">
      <c r="A280" s="33"/>
      <c r="B280" s="34"/>
      <c r="C280" s="33"/>
      <c r="D280" s="158" t="s">
        <v>149</v>
      </c>
      <c r="E280" s="33"/>
      <c r="F280" s="159" t="s">
        <v>387</v>
      </c>
      <c r="G280" s="33"/>
      <c r="H280" s="33"/>
      <c r="I280" s="160"/>
      <c r="J280" s="33"/>
      <c r="K280" s="33"/>
      <c r="L280" s="34"/>
      <c r="M280" s="161"/>
      <c r="N280" s="162"/>
      <c r="O280" s="59"/>
      <c r="P280" s="59"/>
      <c r="Q280" s="59"/>
      <c r="R280" s="59"/>
      <c r="S280" s="59"/>
      <c r="T280" s="60"/>
      <c r="U280" s="33"/>
      <c r="V280" s="33"/>
      <c r="W280" s="33"/>
      <c r="X280" s="33"/>
      <c r="Y280" s="33"/>
      <c r="Z280" s="33"/>
      <c r="AA280" s="33"/>
      <c r="AB280" s="33"/>
      <c r="AC280" s="33"/>
      <c r="AD280" s="33"/>
      <c r="AE280" s="33"/>
      <c r="AT280" s="18" t="s">
        <v>149</v>
      </c>
      <c r="AU280" s="18" t="s">
        <v>83</v>
      </c>
    </row>
    <row r="281" spans="1:65" s="13" customFormat="1" ht="11.25">
      <c r="B281" s="166"/>
      <c r="D281" s="158" t="s">
        <v>155</v>
      </c>
      <c r="E281" s="167" t="s">
        <v>1</v>
      </c>
      <c r="F281" s="168" t="s">
        <v>388</v>
      </c>
      <c r="H281" s="169">
        <v>7</v>
      </c>
      <c r="I281" s="170"/>
      <c r="L281" s="166"/>
      <c r="M281" s="171"/>
      <c r="N281" s="172"/>
      <c r="O281" s="172"/>
      <c r="P281" s="172"/>
      <c r="Q281" s="172"/>
      <c r="R281" s="172"/>
      <c r="S281" s="172"/>
      <c r="T281" s="173"/>
      <c r="AT281" s="167" t="s">
        <v>155</v>
      </c>
      <c r="AU281" s="167" t="s">
        <v>83</v>
      </c>
      <c r="AV281" s="13" t="s">
        <v>83</v>
      </c>
      <c r="AW281" s="13" t="s">
        <v>30</v>
      </c>
      <c r="AX281" s="13" t="s">
        <v>81</v>
      </c>
      <c r="AY281" s="167" t="s">
        <v>140</v>
      </c>
    </row>
    <row r="282" spans="1:65" s="12" customFormat="1" ht="22.9" customHeight="1">
      <c r="B282" s="131"/>
      <c r="D282" s="132" t="s">
        <v>72</v>
      </c>
      <c r="E282" s="142" t="s">
        <v>199</v>
      </c>
      <c r="F282" s="142" t="s">
        <v>389</v>
      </c>
      <c r="I282" s="134"/>
      <c r="J282" s="143">
        <f>BK282</f>
        <v>0</v>
      </c>
      <c r="L282" s="131"/>
      <c r="M282" s="136"/>
      <c r="N282" s="137"/>
      <c r="O282" s="137"/>
      <c r="P282" s="138">
        <f>SUM(P283:P287)</f>
        <v>0</v>
      </c>
      <c r="Q282" s="137"/>
      <c r="R282" s="138">
        <f>SUM(R283:R287)</f>
        <v>1.2624</v>
      </c>
      <c r="S282" s="137"/>
      <c r="T282" s="139">
        <f>SUM(T283:T287)</f>
        <v>0</v>
      </c>
      <c r="AR282" s="132" t="s">
        <v>81</v>
      </c>
      <c r="AT282" s="140" t="s">
        <v>72</v>
      </c>
      <c r="AU282" s="140" t="s">
        <v>81</v>
      </c>
      <c r="AY282" s="132" t="s">
        <v>140</v>
      </c>
      <c r="BK282" s="141">
        <f>SUM(BK283:BK287)</f>
        <v>0</v>
      </c>
    </row>
    <row r="283" spans="1:65" s="2" customFormat="1" ht="24.2" customHeight="1">
      <c r="A283" s="33"/>
      <c r="B283" s="144"/>
      <c r="C283" s="145" t="s">
        <v>390</v>
      </c>
      <c r="D283" s="145" t="s">
        <v>142</v>
      </c>
      <c r="E283" s="146" t="s">
        <v>391</v>
      </c>
      <c r="F283" s="147" t="s">
        <v>392</v>
      </c>
      <c r="G283" s="148" t="s">
        <v>393</v>
      </c>
      <c r="H283" s="149">
        <v>3</v>
      </c>
      <c r="I283" s="150"/>
      <c r="J283" s="151">
        <f>ROUND(I283*H283,2)</f>
        <v>0</v>
      </c>
      <c r="K283" s="147" t="s">
        <v>146</v>
      </c>
      <c r="L283" s="34"/>
      <c r="M283" s="152" t="s">
        <v>1</v>
      </c>
      <c r="N283" s="153" t="s">
        <v>38</v>
      </c>
      <c r="O283" s="59"/>
      <c r="P283" s="154">
        <f>O283*H283</f>
        <v>0</v>
      </c>
      <c r="Q283" s="154">
        <v>0.42080000000000001</v>
      </c>
      <c r="R283" s="154">
        <f>Q283*H283</f>
        <v>1.2624</v>
      </c>
      <c r="S283" s="154">
        <v>0</v>
      </c>
      <c r="T283" s="155">
        <f>S283*H283</f>
        <v>0</v>
      </c>
      <c r="U283" s="33"/>
      <c r="V283" s="33"/>
      <c r="W283" s="33"/>
      <c r="X283" s="33"/>
      <c r="Y283" s="33"/>
      <c r="Z283" s="33"/>
      <c r="AA283" s="33"/>
      <c r="AB283" s="33"/>
      <c r="AC283" s="33"/>
      <c r="AD283" s="33"/>
      <c r="AE283" s="33"/>
      <c r="AR283" s="156" t="s">
        <v>147</v>
      </c>
      <c r="AT283" s="156" t="s">
        <v>142</v>
      </c>
      <c r="AU283" s="156" t="s">
        <v>83</v>
      </c>
      <c r="AY283" s="18" t="s">
        <v>140</v>
      </c>
      <c r="BE283" s="157">
        <f>IF(N283="základní",J283,0)</f>
        <v>0</v>
      </c>
      <c r="BF283" s="157">
        <f>IF(N283="snížená",J283,0)</f>
        <v>0</v>
      </c>
      <c r="BG283" s="157">
        <f>IF(N283="zákl. přenesená",J283,0)</f>
        <v>0</v>
      </c>
      <c r="BH283" s="157">
        <f>IF(N283="sníž. přenesená",J283,0)</f>
        <v>0</v>
      </c>
      <c r="BI283" s="157">
        <f>IF(N283="nulová",J283,0)</f>
        <v>0</v>
      </c>
      <c r="BJ283" s="18" t="s">
        <v>81</v>
      </c>
      <c r="BK283" s="157">
        <f>ROUND(I283*H283,2)</f>
        <v>0</v>
      </c>
      <c r="BL283" s="18" t="s">
        <v>147</v>
      </c>
      <c r="BM283" s="156" t="s">
        <v>394</v>
      </c>
    </row>
    <row r="284" spans="1:65" s="2" customFormat="1" ht="19.5">
      <c r="A284" s="33"/>
      <c r="B284" s="34"/>
      <c r="C284" s="33"/>
      <c r="D284" s="158" t="s">
        <v>149</v>
      </c>
      <c r="E284" s="33"/>
      <c r="F284" s="159" t="s">
        <v>395</v>
      </c>
      <c r="G284" s="33"/>
      <c r="H284" s="33"/>
      <c r="I284" s="160"/>
      <c r="J284" s="33"/>
      <c r="K284" s="33"/>
      <c r="L284" s="34"/>
      <c r="M284" s="161"/>
      <c r="N284" s="162"/>
      <c r="O284" s="59"/>
      <c r="P284" s="59"/>
      <c r="Q284" s="59"/>
      <c r="R284" s="59"/>
      <c r="S284" s="59"/>
      <c r="T284" s="60"/>
      <c r="U284" s="33"/>
      <c r="V284" s="33"/>
      <c r="W284" s="33"/>
      <c r="X284" s="33"/>
      <c r="Y284" s="33"/>
      <c r="Z284" s="33"/>
      <c r="AA284" s="33"/>
      <c r="AB284" s="33"/>
      <c r="AC284" s="33"/>
      <c r="AD284" s="33"/>
      <c r="AE284" s="33"/>
      <c r="AT284" s="18" t="s">
        <v>149</v>
      </c>
      <c r="AU284" s="18" t="s">
        <v>83</v>
      </c>
    </row>
    <row r="285" spans="1:65" s="2" customFormat="1" ht="11.25">
      <c r="A285" s="33"/>
      <c r="B285" s="34"/>
      <c r="C285" s="33"/>
      <c r="D285" s="163" t="s">
        <v>151</v>
      </c>
      <c r="E285" s="33"/>
      <c r="F285" s="164" t="s">
        <v>396</v>
      </c>
      <c r="G285" s="33"/>
      <c r="H285" s="33"/>
      <c r="I285" s="160"/>
      <c r="J285" s="33"/>
      <c r="K285" s="33"/>
      <c r="L285" s="34"/>
      <c r="M285" s="161"/>
      <c r="N285" s="162"/>
      <c r="O285" s="59"/>
      <c r="P285" s="59"/>
      <c r="Q285" s="59"/>
      <c r="R285" s="59"/>
      <c r="S285" s="59"/>
      <c r="T285" s="60"/>
      <c r="U285" s="33"/>
      <c r="V285" s="33"/>
      <c r="W285" s="33"/>
      <c r="X285" s="33"/>
      <c r="Y285" s="33"/>
      <c r="Z285" s="33"/>
      <c r="AA285" s="33"/>
      <c r="AB285" s="33"/>
      <c r="AC285" s="33"/>
      <c r="AD285" s="33"/>
      <c r="AE285" s="33"/>
      <c r="AT285" s="18" t="s">
        <v>151</v>
      </c>
      <c r="AU285" s="18" t="s">
        <v>83</v>
      </c>
    </row>
    <row r="286" spans="1:65" s="2" customFormat="1" ht="97.5">
      <c r="A286" s="33"/>
      <c r="B286" s="34"/>
      <c r="C286" s="33"/>
      <c r="D286" s="158" t="s">
        <v>153</v>
      </c>
      <c r="E286" s="33"/>
      <c r="F286" s="165" t="s">
        <v>397</v>
      </c>
      <c r="G286" s="33"/>
      <c r="H286" s="33"/>
      <c r="I286" s="160"/>
      <c r="J286" s="33"/>
      <c r="K286" s="33"/>
      <c r="L286" s="34"/>
      <c r="M286" s="161"/>
      <c r="N286" s="162"/>
      <c r="O286" s="59"/>
      <c r="P286" s="59"/>
      <c r="Q286" s="59"/>
      <c r="R286" s="59"/>
      <c r="S286" s="59"/>
      <c r="T286" s="60"/>
      <c r="U286" s="33"/>
      <c r="V286" s="33"/>
      <c r="W286" s="33"/>
      <c r="X286" s="33"/>
      <c r="Y286" s="33"/>
      <c r="Z286" s="33"/>
      <c r="AA286" s="33"/>
      <c r="AB286" s="33"/>
      <c r="AC286" s="33"/>
      <c r="AD286" s="33"/>
      <c r="AE286" s="33"/>
      <c r="AT286" s="18" t="s">
        <v>153</v>
      </c>
      <c r="AU286" s="18" t="s">
        <v>83</v>
      </c>
    </row>
    <row r="287" spans="1:65" s="13" customFormat="1" ht="11.25">
      <c r="B287" s="166"/>
      <c r="D287" s="158" t="s">
        <v>155</v>
      </c>
      <c r="E287" s="167" t="s">
        <v>1</v>
      </c>
      <c r="F287" s="168" t="s">
        <v>398</v>
      </c>
      <c r="H287" s="169">
        <v>3</v>
      </c>
      <c r="I287" s="170"/>
      <c r="L287" s="166"/>
      <c r="M287" s="171"/>
      <c r="N287" s="172"/>
      <c r="O287" s="172"/>
      <c r="P287" s="172"/>
      <c r="Q287" s="172"/>
      <c r="R287" s="172"/>
      <c r="S287" s="172"/>
      <c r="T287" s="173"/>
      <c r="AT287" s="167" t="s">
        <v>155</v>
      </c>
      <c r="AU287" s="167" t="s">
        <v>83</v>
      </c>
      <c r="AV287" s="13" t="s">
        <v>83</v>
      </c>
      <c r="AW287" s="13" t="s">
        <v>30</v>
      </c>
      <c r="AX287" s="13" t="s">
        <v>81</v>
      </c>
      <c r="AY287" s="167" t="s">
        <v>140</v>
      </c>
    </row>
    <row r="288" spans="1:65" s="12" customFormat="1" ht="22.9" customHeight="1">
      <c r="B288" s="131"/>
      <c r="D288" s="132" t="s">
        <v>72</v>
      </c>
      <c r="E288" s="142" t="s">
        <v>399</v>
      </c>
      <c r="F288" s="142" t="s">
        <v>400</v>
      </c>
      <c r="I288" s="134"/>
      <c r="J288" s="143">
        <f>BK288</f>
        <v>0</v>
      </c>
      <c r="L288" s="131"/>
      <c r="M288" s="136"/>
      <c r="N288" s="137"/>
      <c r="O288" s="137"/>
      <c r="P288" s="138">
        <f>SUM(P289:P385)</f>
        <v>0</v>
      </c>
      <c r="Q288" s="137"/>
      <c r="R288" s="138">
        <f>SUM(R289:R385)</f>
        <v>44.209869999999995</v>
      </c>
      <c r="S288" s="137"/>
      <c r="T288" s="139">
        <f>SUM(T289:T385)</f>
        <v>10.418500000000002</v>
      </c>
      <c r="AR288" s="132" t="s">
        <v>81</v>
      </c>
      <c r="AT288" s="140" t="s">
        <v>72</v>
      </c>
      <c r="AU288" s="140" t="s">
        <v>81</v>
      </c>
      <c r="AY288" s="132" t="s">
        <v>140</v>
      </c>
      <c r="BK288" s="141">
        <f>SUM(BK289:BK385)</f>
        <v>0</v>
      </c>
    </row>
    <row r="289" spans="1:65" s="2" customFormat="1" ht="24.2" customHeight="1">
      <c r="A289" s="33"/>
      <c r="B289" s="144"/>
      <c r="C289" s="145" t="s">
        <v>401</v>
      </c>
      <c r="D289" s="145" t="s">
        <v>142</v>
      </c>
      <c r="E289" s="146" t="s">
        <v>402</v>
      </c>
      <c r="F289" s="147" t="s">
        <v>403</v>
      </c>
      <c r="G289" s="148" t="s">
        <v>193</v>
      </c>
      <c r="H289" s="149">
        <v>285.5</v>
      </c>
      <c r="I289" s="150"/>
      <c r="J289" s="151">
        <f>ROUND(I289*H289,2)</f>
        <v>0</v>
      </c>
      <c r="K289" s="147" t="s">
        <v>146</v>
      </c>
      <c r="L289" s="34"/>
      <c r="M289" s="152" t="s">
        <v>1</v>
      </c>
      <c r="N289" s="153" t="s">
        <v>38</v>
      </c>
      <c r="O289" s="59"/>
      <c r="P289" s="154">
        <f>O289*H289</f>
        <v>0</v>
      </c>
      <c r="Q289" s="154">
        <v>7.3999999999999999E-4</v>
      </c>
      <c r="R289" s="154">
        <f>Q289*H289</f>
        <v>0.21126999999999999</v>
      </c>
      <c r="S289" s="154">
        <v>0</v>
      </c>
      <c r="T289" s="155">
        <f>S289*H289</f>
        <v>0</v>
      </c>
      <c r="U289" s="33"/>
      <c r="V289" s="33"/>
      <c r="W289" s="33"/>
      <c r="X289" s="33"/>
      <c r="Y289" s="33"/>
      <c r="Z289" s="33"/>
      <c r="AA289" s="33"/>
      <c r="AB289" s="33"/>
      <c r="AC289" s="33"/>
      <c r="AD289" s="33"/>
      <c r="AE289" s="33"/>
      <c r="AR289" s="156" t="s">
        <v>147</v>
      </c>
      <c r="AT289" s="156" t="s">
        <v>142</v>
      </c>
      <c r="AU289" s="156" t="s">
        <v>83</v>
      </c>
      <c r="AY289" s="18" t="s">
        <v>140</v>
      </c>
      <c r="BE289" s="157">
        <f>IF(N289="základní",J289,0)</f>
        <v>0</v>
      </c>
      <c r="BF289" s="157">
        <f>IF(N289="snížená",J289,0)</f>
        <v>0</v>
      </c>
      <c r="BG289" s="157">
        <f>IF(N289="zákl. přenesená",J289,0)</f>
        <v>0</v>
      </c>
      <c r="BH289" s="157">
        <f>IF(N289="sníž. přenesená",J289,0)</f>
        <v>0</v>
      </c>
      <c r="BI289" s="157">
        <f>IF(N289="nulová",J289,0)</f>
        <v>0</v>
      </c>
      <c r="BJ289" s="18" t="s">
        <v>81</v>
      </c>
      <c r="BK289" s="157">
        <f>ROUND(I289*H289,2)</f>
        <v>0</v>
      </c>
      <c r="BL289" s="18" t="s">
        <v>147</v>
      </c>
      <c r="BM289" s="156" t="s">
        <v>404</v>
      </c>
    </row>
    <row r="290" spans="1:65" s="2" customFormat="1" ht="19.5">
      <c r="A290" s="33"/>
      <c r="B290" s="34"/>
      <c r="C290" s="33"/>
      <c r="D290" s="158" t="s">
        <v>149</v>
      </c>
      <c r="E290" s="33"/>
      <c r="F290" s="159" t="s">
        <v>405</v>
      </c>
      <c r="G290" s="33"/>
      <c r="H290" s="33"/>
      <c r="I290" s="160"/>
      <c r="J290" s="33"/>
      <c r="K290" s="33"/>
      <c r="L290" s="34"/>
      <c r="M290" s="161"/>
      <c r="N290" s="162"/>
      <c r="O290" s="59"/>
      <c r="P290" s="59"/>
      <c r="Q290" s="59"/>
      <c r="R290" s="59"/>
      <c r="S290" s="59"/>
      <c r="T290" s="60"/>
      <c r="U290" s="33"/>
      <c r="V290" s="33"/>
      <c r="W290" s="33"/>
      <c r="X290" s="33"/>
      <c r="Y290" s="33"/>
      <c r="Z290" s="33"/>
      <c r="AA290" s="33"/>
      <c r="AB290" s="33"/>
      <c r="AC290" s="33"/>
      <c r="AD290" s="33"/>
      <c r="AE290" s="33"/>
      <c r="AT290" s="18" t="s">
        <v>149</v>
      </c>
      <c r="AU290" s="18" t="s">
        <v>83</v>
      </c>
    </row>
    <row r="291" spans="1:65" s="2" customFormat="1" ht="11.25">
      <c r="A291" s="33"/>
      <c r="B291" s="34"/>
      <c r="C291" s="33"/>
      <c r="D291" s="163" t="s">
        <v>151</v>
      </c>
      <c r="E291" s="33"/>
      <c r="F291" s="164" t="s">
        <v>406</v>
      </c>
      <c r="G291" s="33"/>
      <c r="H291" s="33"/>
      <c r="I291" s="160"/>
      <c r="J291" s="33"/>
      <c r="K291" s="33"/>
      <c r="L291" s="34"/>
      <c r="M291" s="161"/>
      <c r="N291" s="162"/>
      <c r="O291" s="59"/>
      <c r="P291" s="59"/>
      <c r="Q291" s="59"/>
      <c r="R291" s="59"/>
      <c r="S291" s="59"/>
      <c r="T291" s="60"/>
      <c r="U291" s="33"/>
      <c r="V291" s="33"/>
      <c r="W291" s="33"/>
      <c r="X291" s="33"/>
      <c r="Y291" s="33"/>
      <c r="Z291" s="33"/>
      <c r="AA291" s="33"/>
      <c r="AB291" s="33"/>
      <c r="AC291" s="33"/>
      <c r="AD291" s="33"/>
      <c r="AE291" s="33"/>
      <c r="AT291" s="18" t="s">
        <v>151</v>
      </c>
      <c r="AU291" s="18" t="s">
        <v>83</v>
      </c>
    </row>
    <row r="292" spans="1:65" s="13" customFormat="1" ht="11.25">
      <c r="B292" s="166"/>
      <c r="D292" s="158" t="s">
        <v>155</v>
      </c>
      <c r="E292" s="167" t="s">
        <v>1</v>
      </c>
      <c r="F292" s="168" t="s">
        <v>407</v>
      </c>
      <c r="H292" s="169">
        <v>285.5</v>
      </c>
      <c r="I292" s="170"/>
      <c r="L292" s="166"/>
      <c r="M292" s="171"/>
      <c r="N292" s="172"/>
      <c r="O292" s="172"/>
      <c r="P292" s="172"/>
      <c r="Q292" s="172"/>
      <c r="R292" s="172"/>
      <c r="S292" s="172"/>
      <c r="T292" s="173"/>
      <c r="AT292" s="167" t="s">
        <v>155</v>
      </c>
      <c r="AU292" s="167" t="s">
        <v>83</v>
      </c>
      <c r="AV292" s="13" t="s">
        <v>83</v>
      </c>
      <c r="AW292" s="13" t="s">
        <v>30</v>
      </c>
      <c r="AX292" s="13" t="s">
        <v>81</v>
      </c>
      <c r="AY292" s="167" t="s">
        <v>140</v>
      </c>
    </row>
    <row r="293" spans="1:65" s="2" customFormat="1" ht="16.5" customHeight="1">
      <c r="A293" s="33"/>
      <c r="B293" s="144"/>
      <c r="C293" s="182" t="s">
        <v>408</v>
      </c>
      <c r="D293" s="182" t="s">
        <v>231</v>
      </c>
      <c r="E293" s="183" t="s">
        <v>409</v>
      </c>
      <c r="F293" s="184" t="s">
        <v>410</v>
      </c>
      <c r="G293" s="185" t="s">
        <v>193</v>
      </c>
      <c r="H293" s="186">
        <v>285.5</v>
      </c>
      <c r="I293" s="187"/>
      <c r="J293" s="188">
        <f>ROUND(I293*H293,2)</f>
        <v>0</v>
      </c>
      <c r="K293" s="184" t="s">
        <v>146</v>
      </c>
      <c r="L293" s="189"/>
      <c r="M293" s="190" t="s">
        <v>1</v>
      </c>
      <c r="N293" s="191" t="s">
        <v>38</v>
      </c>
      <c r="O293" s="59"/>
      <c r="P293" s="154">
        <f>O293*H293</f>
        <v>0</v>
      </c>
      <c r="Q293" s="154">
        <v>6.1999999999999998E-3</v>
      </c>
      <c r="R293" s="154">
        <f>Q293*H293</f>
        <v>1.7701</v>
      </c>
      <c r="S293" s="154">
        <v>0</v>
      </c>
      <c r="T293" s="155">
        <f>S293*H293</f>
        <v>0</v>
      </c>
      <c r="U293" s="33"/>
      <c r="V293" s="33"/>
      <c r="W293" s="33"/>
      <c r="X293" s="33"/>
      <c r="Y293" s="33"/>
      <c r="Z293" s="33"/>
      <c r="AA293" s="33"/>
      <c r="AB293" s="33"/>
      <c r="AC293" s="33"/>
      <c r="AD293" s="33"/>
      <c r="AE293" s="33"/>
      <c r="AR293" s="156" t="s">
        <v>199</v>
      </c>
      <c r="AT293" s="156" t="s">
        <v>231</v>
      </c>
      <c r="AU293" s="156" t="s">
        <v>83</v>
      </c>
      <c r="AY293" s="18" t="s">
        <v>140</v>
      </c>
      <c r="BE293" s="157">
        <f>IF(N293="základní",J293,0)</f>
        <v>0</v>
      </c>
      <c r="BF293" s="157">
        <f>IF(N293="snížená",J293,0)</f>
        <v>0</v>
      </c>
      <c r="BG293" s="157">
        <f>IF(N293="zákl. přenesená",J293,0)</f>
        <v>0</v>
      </c>
      <c r="BH293" s="157">
        <f>IF(N293="sníž. přenesená",J293,0)</f>
        <v>0</v>
      </c>
      <c r="BI293" s="157">
        <f>IF(N293="nulová",J293,0)</f>
        <v>0</v>
      </c>
      <c r="BJ293" s="18" t="s">
        <v>81</v>
      </c>
      <c r="BK293" s="157">
        <f>ROUND(I293*H293,2)</f>
        <v>0</v>
      </c>
      <c r="BL293" s="18" t="s">
        <v>147</v>
      </c>
      <c r="BM293" s="156" t="s">
        <v>411</v>
      </c>
    </row>
    <row r="294" spans="1:65" s="2" customFormat="1" ht="11.25">
      <c r="A294" s="33"/>
      <c r="B294" s="34"/>
      <c r="C294" s="33"/>
      <c r="D294" s="158" t="s">
        <v>149</v>
      </c>
      <c r="E294" s="33"/>
      <c r="F294" s="159" t="s">
        <v>412</v>
      </c>
      <c r="G294" s="33"/>
      <c r="H294" s="33"/>
      <c r="I294" s="160"/>
      <c r="J294" s="33"/>
      <c r="K294" s="33"/>
      <c r="L294" s="34"/>
      <c r="M294" s="161"/>
      <c r="N294" s="162"/>
      <c r="O294" s="59"/>
      <c r="P294" s="59"/>
      <c r="Q294" s="59"/>
      <c r="R294" s="59"/>
      <c r="S294" s="59"/>
      <c r="T294" s="60"/>
      <c r="U294" s="33"/>
      <c r="V294" s="33"/>
      <c r="W294" s="33"/>
      <c r="X294" s="33"/>
      <c r="Y294" s="33"/>
      <c r="Z294" s="33"/>
      <c r="AA294" s="33"/>
      <c r="AB294" s="33"/>
      <c r="AC294" s="33"/>
      <c r="AD294" s="33"/>
      <c r="AE294" s="33"/>
      <c r="AT294" s="18" t="s">
        <v>149</v>
      </c>
      <c r="AU294" s="18" t="s">
        <v>83</v>
      </c>
    </row>
    <row r="295" spans="1:65" s="13" customFormat="1" ht="11.25">
      <c r="B295" s="166"/>
      <c r="D295" s="158" t="s">
        <v>155</v>
      </c>
      <c r="E295" s="167" t="s">
        <v>1</v>
      </c>
      <c r="F295" s="168" t="s">
        <v>407</v>
      </c>
      <c r="H295" s="169">
        <v>285.5</v>
      </c>
      <c r="I295" s="170"/>
      <c r="L295" s="166"/>
      <c r="M295" s="171"/>
      <c r="N295" s="172"/>
      <c r="O295" s="172"/>
      <c r="P295" s="172"/>
      <c r="Q295" s="172"/>
      <c r="R295" s="172"/>
      <c r="S295" s="172"/>
      <c r="T295" s="173"/>
      <c r="AT295" s="167" t="s">
        <v>155</v>
      </c>
      <c r="AU295" s="167" t="s">
        <v>83</v>
      </c>
      <c r="AV295" s="13" t="s">
        <v>83</v>
      </c>
      <c r="AW295" s="13" t="s">
        <v>30</v>
      </c>
      <c r="AX295" s="13" t="s">
        <v>81</v>
      </c>
      <c r="AY295" s="167" t="s">
        <v>140</v>
      </c>
    </row>
    <row r="296" spans="1:65" s="2" customFormat="1" ht="24.2" customHeight="1">
      <c r="A296" s="33"/>
      <c r="B296" s="144"/>
      <c r="C296" s="145" t="s">
        <v>413</v>
      </c>
      <c r="D296" s="145" t="s">
        <v>142</v>
      </c>
      <c r="E296" s="146" t="s">
        <v>414</v>
      </c>
      <c r="F296" s="147" t="s">
        <v>415</v>
      </c>
      <c r="G296" s="148" t="s">
        <v>393</v>
      </c>
      <c r="H296" s="149">
        <v>2</v>
      </c>
      <c r="I296" s="150"/>
      <c r="J296" s="151">
        <f>ROUND(I296*H296,2)</f>
        <v>0</v>
      </c>
      <c r="K296" s="147" t="s">
        <v>146</v>
      </c>
      <c r="L296" s="34"/>
      <c r="M296" s="152" t="s">
        <v>1</v>
      </c>
      <c r="N296" s="153" t="s">
        <v>38</v>
      </c>
      <c r="O296" s="59"/>
      <c r="P296" s="154">
        <f>O296*H296</f>
        <v>0</v>
      </c>
      <c r="Q296" s="154">
        <v>6.9999999999999999E-4</v>
      </c>
      <c r="R296" s="154">
        <f>Q296*H296</f>
        <v>1.4E-3</v>
      </c>
      <c r="S296" s="154">
        <v>0</v>
      </c>
      <c r="T296" s="155">
        <f>S296*H296</f>
        <v>0</v>
      </c>
      <c r="U296" s="33"/>
      <c r="V296" s="33"/>
      <c r="W296" s="33"/>
      <c r="X296" s="33"/>
      <c r="Y296" s="33"/>
      <c r="Z296" s="33"/>
      <c r="AA296" s="33"/>
      <c r="AB296" s="33"/>
      <c r="AC296" s="33"/>
      <c r="AD296" s="33"/>
      <c r="AE296" s="33"/>
      <c r="AR296" s="156" t="s">
        <v>147</v>
      </c>
      <c r="AT296" s="156" t="s">
        <v>142</v>
      </c>
      <c r="AU296" s="156" t="s">
        <v>83</v>
      </c>
      <c r="AY296" s="18" t="s">
        <v>140</v>
      </c>
      <c r="BE296" s="157">
        <f>IF(N296="základní",J296,0)</f>
        <v>0</v>
      </c>
      <c r="BF296" s="157">
        <f>IF(N296="snížená",J296,0)</f>
        <v>0</v>
      </c>
      <c r="BG296" s="157">
        <f>IF(N296="zákl. přenesená",J296,0)</f>
        <v>0</v>
      </c>
      <c r="BH296" s="157">
        <f>IF(N296="sníž. přenesená",J296,0)</f>
        <v>0</v>
      </c>
      <c r="BI296" s="157">
        <f>IF(N296="nulová",J296,0)</f>
        <v>0</v>
      </c>
      <c r="BJ296" s="18" t="s">
        <v>81</v>
      </c>
      <c r="BK296" s="157">
        <f>ROUND(I296*H296,2)</f>
        <v>0</v>
      </c>
      <c r="BL296" s="18" t="s">
        <v>147</v>
      </c>
      <c r="BM296" s="156" t="s">
        <v>416</v>
      </c>
    </row>
    <row r="297" spans="1:65" s="2" customFormat="1" ht="19.5">
      <c r="A297" s="33"/>
      <c r="B297" s="34"/>
      <c r="C297" s="33"/>
      <c r="D297" s="158" t="s">
        <v>149</v>
      </c>
      <c r="E297" s="33"/>
      <c r="F297" s="159" t="s">
        <v>417</v>
      </c>
      <c r="G297" s="33"/>
      <c r="H297" s="33"/>
      <c r="I297" s="160"/>
      <c r="J297" s="33"/>
      <c r="K297" s="33"/>
      <c r="L297" s="34"/>
      <c r="M297" s="161"/>
      <c r="N297" s="162"/>
      <c r="O297" s="59"/>
      <c r="P297" s="59"/>
      <c r="Q297" s="59"/>
      <c r="R297" s="59"/>
      <c r="S297" s="59"/>
      <c r="T297" s="60"/>
      <c r="U297" s="33"/>
      <c r="V297" s="33"/>
      <c r="W297" s="33"/>
      <c r="X297" s="33"/>
      <c r="Y297" s="33"/>
      <c r="Z297" s="33"/>
      <c r="AA297" s="33"/>
      <c r="AB297" s="33"/>
      <c r="AC297" s="33"/>
      <c r="AD297" s="33"/>
      <c r="AE297" s="33"/>
      <c r="AT297" s="18" t="s">
        <v>149</v>
      </c>
      <c r="AU297" s="18" t="s">
        <v>83</v>
      </c>
    </row>
    <row r="298" spans="1:65" s="2" customFormat="1" ht="11.25">
      <c r="A298" s="33"/>
      <c r="B298" s="34"/>
      <c r="C298" s="33"/>
      <c r="D298" s="163" t="s">
        <v>151</v>
      </c>
      <c r="E298" s="33"/>
      <c r="F298" s="164" t="s">
        <v>418</v>
      </c>
      <c r="G298" s="33"/>
      <c r="H298" s="33"/>
      <c r="I298" s="160"/>
      <c r="J298" s="33"/>
      <c r="K298" s="33"/>
      <c r="L298" s="34"/>
      <c r="M298" s="161"/>
      <c r="N298" s="162"/>
      <c r="O298" s="59"/>
      <c r="P298" s="59"/>
      <c r="Q298" s="59"/>
      <c r="R298" s="59"/>
      <c r="S298" s="59"/>
      <c r="T298" s="60"/>
      <c r="U298" s="33"/>
      <c r="V298" s="33"/>
      <c r="W298" s="33"/>
      <c r="X298" s="33"/>
      <c r="Y298" s="33"/>
      <c r="Z298" s="33"/>
      <c r="AA298" s="33"/>
      <c r="AB298" s="33"/>
      <c r="AC298" s="33"/>
      <c r="AD298" s="33"/>
      <c r="AE298" s="33"/>
      <c r="AT298" s="18" t="s">
        <v>151</v>
      </c>
      <c r="AU298" s="18" t="s">
        <v>83</v>
      </c>
    </row>
    <row r="299" spans="1:65" s="2" customFormat="1" ht="146.25">
      <c r="A299" s="33"/>
      <c r="B299" s="34"/>
      <c r="C299" s="33"/>
      <c r="D299" s="158" t="s">
        <v>153</v>
      </c>
      <c r="E299" s="33"/>
      <c r="F299" s="165" t="s">
        <v>419</v>
      </c>
      <c r="G299" s="33"/>
      <c r="H299" s="33"/>
      <c r="I299" s="160"/>
      <c r="J299" s="33"/>
      <c r="K299" s="33"/>
      <c r="L299" s="34"/>
      <c r="M299" s="161"/>
      <c r="N299" s="162"/>
      <c r="O299" s="59"/>
      <c r="P299" s="59"/>
      <c r="Q299" s="59"/>
      <c r="R299" s="59"/>
      <c r="S299" s="59"/>
      <c r="T299" s="60"/>
      <c r="U299" s="33"/>
      <c r="V299" s="33"/>
      <c r="W299" s="33"/>
      <c r="X299" s="33"/>
      <c r="Y299" s="33"/>
      <c r="Z299" s="33"/>
      <c r="AA299" s="33"/>
      <c r="AB299" s="33"/>
      <c r="AC299" s="33"/>
      <c r="AD299" s="33"/>
      <c r="AE299" s="33"/>
      <c r="AT299" s="18" t="s">
        <v>153</v>
      </c>
      <c r="AU299" s="18" t="s">
        <v>83</v>
      </c>
    </row>
    <row r="300" spans="1:65" s="13" customFormat="1" ht="11.25">
      <c r="B300" s="166"/>
      <c r="D300" s="158" t="s">
        <v>155</v>
      </c>
      <c r="E300" s="167" t="s">
        <v>1</v>
      </c>
      <c r="F300" s="168" t="s">
        <v>83</v>
      </c>
      <c r="H300" s="169">
        <v>2</v>
      </c>
      <c r="I300" s="170"/>
      <c r="L300" s="166"/>
      <c r="M300" s="171"/>
      <c r="N300" s="172"/>
      <c r="O300" s="172"/>
      <c r="P300" s="172"/>
      <c r="Q300" s="172"/>
      <c r="R300" s="172"/>
      <c r="S300" s="172"/>
      <c r="T300" s="173"/>
      <c r="AT300" s="167" t="s">
        <v>155</v>
      </c>
      <c r="AU300" s="167" t="s">
        <v>83</v>
      </c>
      <c r="AV300" s="13" t="s">
        <v>83</v>
      </c>
      <c r="AW300" s="13" t="s">
        <v>30</v>
      </c>
      <c r="AX300" s="13" t="s">
        <v>81</v>
      </c>
      <c r="AY300" s="167" t="s">
        <v>140</v>
      </c>
    </row>
    <row r="301" spans="1:65" s="2" customFormat="1" ht="16.5" customHeight="1">
      <c r="A301" s="33"/>
      <c r="B301" s="144"/>
      <c r="C301" s="182" t="s">
        <v>339</v>
      </c>
      <c r="D301" s="182" t="s">
        <v>231</v>
      </c>
      <c r="E301" s="183" t="s">
        <v>420</v>
      </c>
      <c r="F301" s="184" t="s">
        <v>421</v>
      </c>
      <c r="G301" s="185" t="s">
        <v>393</v>
      </c>
      <c r="H301" s="186">
        <v>2</v>
      </c>
      <c r="I301" s="187"/>
      <c r="J301" s="188">
        <f>ROUND(I301*H301,2)</f>
        <v>0</v>
      </c>
      <c r="K301" s="184" t="s">
        <v>210</v>
      </c>
      <c r="L301" s="189"/>
      <c r="M301" s="190" t="s">
        <v>1</v>
      </c>
      <c r="N301" s="191" t="s">
        <v>38</v>
      </c>
      <c r="O301" s="59"/>
      <c r="P301" s="154">
        <f>O301*H301</f>
        <v>0</v>
      </c>
      <c r="Q301" s="154">
        <v>2.5000000000000001E-3</v>
      </c>
      <c r="R301" s="154">
        <f>Q301*H301</f>
        <v>5.0000000000000001E-3</v>
      </c>
      <c r="S301" s="154">
        <v>0</v>
      </c>
      <c r="T301" s="155">
        <f>S301*H301</f>
        <v>0</v>
      </c>
      <c r="U301" s="33"/>
      <c r="V301" s="33"/>
      <c r="W301" s="33"/>
      <c r="X301" s="33"/>
      <c r="Y301" s="33"/>
      <c r="Z301" s="33"/>
      <c r="AA301" s="33"/>
      <c r="AB301" s="33"/>
      <c r="AC301" s="33"/>
      <c r="AD301" s="33"/>
      <c r="AE301" s="33"/>
      <c r="AR301" s="156" t="s">
        <v>199</v>
      </c>
      <c r="AT301" s="156" t="s">
        <v>231</v>
      </c>
      <c r="AU301" s="156" t="s">
        <v>83</v>
      </c>
      <c r="AY301" s="18" t="s">
        <v>140</v>
      </c>
      <c r="BE301" s="157">
        <f>IF(N301="základní",J301,0)</f>
        <v>0</v>
      </c>
      <c r="BF301" s="157">
        <f>IF(N301="snížená",J301,0)</f>
        <v>0</v>
      </c>
      <c r="BG301" s="157">
        <f>IF(N301="zákl. přenesená",J301,0)</f>
        <v>0</v>
      </c>
      <c r="BH301" s="157">
        <f>IF(N301="sníž. přenesená",J301,0)</f>
        <v>0</v>
      </c>
      <c r="BI301" s="157">
        <f>IF(N301="nulová",J301,0)</f>
        <v>0</v>
      </c>
      <c r="BJ301" s="18" t="s">
        <v>81</v>
      </c>
      <c r="BK301" s="157">
        <f>ROUND(I301*H301,2)</f>
        <v>0</v>
      </c>
      <c r="BL301" s="18" t="s">
        <v>147</v>
      </c>
      <c r="BM301" s="156" t="s">
        <v>422</v>
      </c>
    </row>
    <row r="302" spans="1:65" s="2" customFormat="1" ht="11.25">
      <c r="A302" s="33"/>
      <c r="B302" s="34"/>
      <c r="C302" s="33"/>
      <c r="D302" s="158" t="s">
        <v>149</v>
      </c>
      <c r="E302" s="33"/>
      <c r="F302" s="159" t="s">
        <v>423</v>
      </c>
      <c r="G302" s="33"/>
      <c r="H302" s="33"/>
      <c r="I302" s="160"/>
      <c r="J302" s="33"/>
      <c r="K302" s="33"/>
      <c r="L302" s="34"/>
      <c r="M302" s="161"/>
      <c r="N302" s="162"/>
      <c r="O302" s="59"/>
      <c r="P302" s="59"/>
      <c r="Q302" s="59"/>
      <c r="R302" s="59"/>
      <c r="S302" s="59"/>
      <c r="T302" s="60"/>
      <c r="U302" s="33"/>
      <c r="V302" s="33"/>
      <c r="W302" s="33"/>
      <c r="X302" s="33"/>
      <c r="Y302" s="33"/>
      <c r="Z302" s="33"/>
      <c r="AA302" s="33"/>
      <c r="AB302" s="33"/>
      <c r="AC302" s="33"/>
      <c r="AD302" s="33"/>
      <c r="AE302" s="33"/>
      <c r="AT302" s="18" t="s">
        <v>149</v>
      </c>
      <c r="AU302" s="18" t="s">
        <v>83</v>
      </c>
    </row>
    <row r="303" spans="1:65" s="13" customFormat="1" ht="11.25">
      <c r="B303" s="166"/>
      <c r="D303" s="158" t="s">
        <v>155</v>
      </c>
      <c r="E303" s="167" t="s">
        <v>1</v>
      </c>
      <c r="F303" s="168" t="s">
        <v>424</v>
      </c>
      <c r="H303" s="169">
        <v>1</v>
      </c>
      <c r="I303" s="170"/>
      <c r="L303" s="166"/>
      <c r="M303" s="171"/>
      <c r="N303" s="172"/>
      <c r="O303" s="172"/>
      <c r="P303" s="172"/>
      <c r="Q303" s="172"/>
      <c r="R303" s="172"/>
      <c r="S303" s="172"/>
      <c r="T303" s="173"/>
      <c r="AT303" s="167" t="s">
        <v>155</v>
      </c>
      <c r="AU303" s="167" t="s">
        <v>83</v>
      </c>
      <c r="AV303" s="13" t="s">
        <v>83</v>
      </c>
      <c r="AW303" s="13" t="s">
        <v>30</v>
      </c>
      <c r="AX303" s="13" t="s">
        <v>73</v>
      </c>
      <c r="AY303" s="167" t="s">
        <v>140</v>
      </c>
    </row>
    <row r="304" spans="1:65" s="13" customFormat="1" ht="11.25">
      <c r="B304" s="166"/>
      <c r="D304" s="158" t="s">
        <v>155</v>
      </c>
      <c r="E304" s="167" t="s">
        <v>1</v>
      </c>
      <c r="F304" s="168" t="s">
        <v>425</v>
      </c>
      <c r="H304" s="169">
        <v>1</v>
      </c>
      <c r="I304" s="170"/>
      <c r="L304" s="166"/>
      <c r="M304" s="171"/>
      <c r="N304" s="172"/>
      <c r="O304" s="172"/>
      <c r="P304" s="172"/>
      <c r="Q304" s="172"/>
      <c r="R304" s="172"/>
      <c r="S304" s="172"/>
      <c r="T304" s="173"/>
      <c r="AT304" s="167" t="s">
        <v>155</v>
      </c>
      <c r="AU304" s="167" t="s">
        <v>83</v>
      </c>
      <c r="AV304" s="13" t="s">
        <v>83</v>
      </c>
      <c r="AW304" s="13" t="s">
        <v>30</v>
      </c>
      <c r="AX304" s="13" t="s">
        <v>73</v>
      </c>
      <c r="AY304" s="167" t="s">
        <v>140</v>
      </c>
    </row>
    <row r="305" spans="1:65" s="14" customFormat="1" ht="11.25">
      <c r="B305" s="174"/>
      <c r="D305" s="158" t="s">
        <v>155</v>
      </c>
      <c r="E305" s="175" t="s">
        <v>1</v>
      </c>
      <c r="F305" s="176" t="s">
        <v>157</v>
      </c>
      <c r="H305" s="177">
        <v>2</v>
      </c>
      <c r="I305" s="178"/>
      <c r="L305" s="174"/>
      <c r="M305" s="179"/>
      <c r="N305" s="180"/>
      <c r="O305" s="180"/>
      <c r="P305" s="180"/>
      <c r="Q305" s="180"/>
      <c r="R305" s="180"/>
      <c r="S305" s="180"/>
      <c r="T305" s="181"/>
      <c r="AT305" s="175" t="s">
        <v>155</v>
      </c>
      <c r="AU305" s="175" t="s">
        <v>83</v>
      </c>
      <c r="AV305" s="14" t="s">
        <v>147</v>
      </c>
      <c r="AW305" s="14" t="s">
        <v>30</v>
      </c>
      <c r="AX305" s="14" t="s">
        <v>81</v>
      </c>
      <c r="AY305" s="175" t="s">
        <v>140</v>
      </c>
    </row>
    <row r="306" spans="1:65" s="2" customFormat="1" ht="21.75" customHeight="1">
      <c r="A306" s="33"/>
      <c r="B306" s="144"/>
      <c r="C306" s="182" t="s">
        <v>426</v>
      </c>
      <c r="D306" s="182" t="s">
        <v>231</v>
      </c>
      <c r="E306" s="183" t="s">
        <v>427</v>
      </c>
      <c r="F306" s="184" t="s">
        <v>428</v>
      </c>
      <c r="G306" s="185" t="s">
        <v>393</v>
      </c>
      <c r="H306" s="186">
        <v>1</v>
      </c>
      <c r="I306" s="187"/>
      <c r="J306" s="188">
        <f>ROUND(I306*H306,2)</f>
        <v>0</v>
      </c>
      <c r="K306" s="184" t="s">
        <v>146</v>
      </c>
      <c r="L306" s="189"/>
      <c r="M306" s="190" t="s">
        <v>1</v>
      </c>
      <c r="N306" s="191" t="s">
        <v>38</v>
      </c>
      <c r="O306" s="59"/>
      <c r="P306" s="154">
        <f>O306*H306</f>
        <v>0</v>
      </c>
      <c r="Q306" s="154">
        <v>6.1000000000000004E-3</v>
      </c>
      <c r="R306" s="154">
        <f>Q306*H306</f>
        <v>6.1000000000000004E-3</v>
      </c>
      <c r="S306" s="154">
        <v>0</v>
      </c>
      <c r="T306" s="155">
        <f>S306*H306</f>
        <v>0</v>
      </c>
      <c r="U306" s="33"/>
      <c r="V306" s="33"/>
      <c r="W306" s="33"/>
      <c r="X306" s="33"/>
      <c r="Y306" s="33"/>
      <c r="Z306" s="33"/>
      <c r="AA306" s="33"/>
      <c r="AB306" s="33"/>
      <c r="AC306" s="33"/>
      <c r="AD306" s="33"/>
      <c r="AE306" s="33"/>
      <c r="AR306" s="156" t="s">
        <v>199</v>
      </c>
      <c r="AT306" s="156" t="s">
        <v>231</v>
      </c>
      <c r="AU306" s="156" t="s">
        <v>83</v>
      </c>
      <c r="AY306" s="18" t="s">
        <v>140</v>
      </c>
      <c r="BE306" s="157">
        <f>IF(N306="základní",J306,0)</f>
        <v>0</v>
      </c>
      <c r="BF306" s="157">
        <f>IF(N306="snížená",J306,0)</f>
        <v>0</v>
      </c>
      <c r="BG306" s="157">
        <f>IF(N306="zákl. přenesená",J306,0)</f>
        <v>0</v>
      </c>
      <c r="BH306" s="157">
        <f>IF(N306="sníž. přenesená",J306,0)</f>
        <v>0</v>
      </c>
      <c r="BI306" s="157">
        <f>IF(N306="nulová",J306,0)</f>
        <v>0</v>
      </c>
      <c r="BJ306" s="18" t="s">
        <v>81</v>
      </c>
      <c r="BK306" s="157">
        <f>ROUND(I306*H306,2)</f>
        <v>0</v>
      </c>
      <c r="BL306" s="18" t="s">
        <v>147</v>
      </c>
      <c r="BM306" s="156" t="s">
        <v>429</v>
      </c>
    </row>
    <row r="307" spans="1:65" s="2" customFormat="1" ht="11.25">
      <c r="A307" s="33"/>
      <c r="B307" s="34"/>
      <c r="C307" s="33"/>
      <c r="D307" s="158" t="s">
        <v>149</v>
      </c>
      <c r="E307" s="33"/>
      <c r="F307" s="159" t="s">
        <v>428</v>
      </c>
      <c r="G307" s="33"/>
      <c r="H307" s="33"/>
      <c r="I307" s="160"/>
      <c r="J307" s="33"/>
      <c r="K307" s="33"/>
      <c r="L307" s="34"/>
      <c r="M307" s="161"/>
      <c r="N307" s="162"/>
      <c r="O307" s="59"/>
      <c r="P307" s="59"/>
      <c r="Q307" s="59"/>
      <c r="R307" s="59"/>
      <c r="S307" s="59"/>
      <c r="T307" s="60"/>
      <c r="U307" s="33"/>
      <c r="V307" s="33"/>
      <c r="W307" s="33"/>
      <c r="X307" s="33"/>
      <c r="Y307" s="33"/>
      <c r="Z307" s="33"/>
      <c r="AA307" s="33"/>
      <c r="AB307" s="33"/>
      <c r="AC307" s="33"/>
      <c r="AD307" s="33"/>
      <c r="AE307" s="33"/>
      <c r="AT307" s="18" t="s">
        <v>149</v>
      </c>
      <c r="AU307" s="18" t="s">
        <v>83</v>
      </c>
    </row>
    <row r="308" spans="1:65" s="13" customFormat="1" ht="11.25">
      <c r="B308" s="166"/>
      <c r="D308" s="158" t="s">
        <v>155</v>
      </c>
      <c r="E308" s="167" t="s">
        <v>1</v>
      </c>
      <c r="F308" s="168" t="s">
        <v>81</v>
      </c>
      <c r="H308" s="169">
        <v>1</v>
      </c>
      <c r="I308" s="170"/>
      <c r="L308" s="166"/>
      <c r="M308" s="171"/>
      <c r="N308" s="172"/>
      <c r="O308" s="172"/>
      <c r="P308" s="172"/>
      <c r="Q308" s="172"/>
      <c r="R308" s="172"/>
      <c r="S308" s="172"/>
      <c r="T308" s="173"/>
      <c r="AT308" s="167" t="s">
        <v>155</v>
      </c>
      <c r="AU308" s="167" t="s">
        <v>83</v>
      </c>
      <c r="AV308" s="13" t="s">
        <v>83</v>
      </c>
      <c r="AW308" s="13" t="s">
        <v>30</v>
      </c>
      <c r="AX308" s="13" t="s">
        <v>81</v>
      </c>
      <c r="AY308" s="167" t="s">
        <v>140</v>
      </c>
    </row>
    <row r="309" spans="1:65" s="2" customFormat="1" ht="16.5" customHeight="1">
      <c r="A309" s="33"/>
      <c r="B309" s="144"/>
      <c r="C309" s="182" t="s">
        <v>430</v>
      </c>
      <c r="D309" s="182" t="s">
        <v>231</v>
      </c>
      <c r="E309" s="183" t="s">
        <v>431</v>
      </c>
      <c r="F309" s="184" t="s">
        <v>432</v>
      </c>
      <c r="G309" s="185" t="s">
        <v>393</v>
      </c>
      <c r="H309" s="186">
        <v>1</v>
      </c>
      <c r="I309" s="187"/>
      <c r="J309" s="188">
        <f>ROUND(I309*H309,2)</f>
        <v>0</v>
      </c>
      <c r="K309" s="184" t="s">
        <v>146</v>
      </c>
      <c r="L309" s="189"/>
      <c r="M309" s="190" t="s">
        <v>1</v>
      </c>
      <c r="N309" s="191" t="s">
        <v>38</v>
      </c>
      <c r="O309" s="59"/>
      <c r="P309" s="154">
        <f>O309*H309</f>
        <v>0</v>
      </c>
      <c r="Q309" s="154">
        <v>3.0000000000000001E-3</v>
      </c>
      <c r="R309" s="154">
        <f>Q309*H309</f>
        <v>3.0000000000000001E-3</v>
      </c>
      <c r="S309" s="154">
        <v>0</v>
      </c>
      <c r="T309" s="155">
        <f>S309*H309</f>
        <v>0</v>
      </c>
      <c r="U309" s="33"/>
      <c r="V309" s="33"/>
      <c r="W309" s="33"/>
      <c r="X309" s="33"/>
      <c r="Y309" s="33"/>
      <c r="Z309" s="33"/>
      <c r="AA309" s="33"/>
      <c r="AB309" s="33"/>
      <c r="AC309" s="33"/>
      <c r="AD309" s="33"/>
      <c r="AE309" s="33"/>
      <c r="AR309" s="156" t="s">
        <v>199</v>
      </c>
      <c r="AT309" s="156" t="s">
        <v>231</v>
      </c>
      <c r="AU309" s="156" t="s">
        <v>83</v>
      </c>
      <c r="AY309" s="18" t="s">
        <v>140</v>
      </c>
      <c r="BE309" s="157">
        <f>IF(N309="základní",J309,0)</f>
        <v>0</v>
      </c>
      <c r="BF309" s="157">
        <f>IF(N309="snížená",J309,0)</f>
        <v>0</v>
      </c>
      <c r="BG309" s="157">
        <f>IF(N309="zákl. přenesená",J309,0)</f>
        <v>0</v>
      </c>
      <c r="BH309" s="157">
        <f>IF(N309="sníž. přenesená",J309,0)</f>
        <v>0</v>
      </c>
      <c r="BI309" s="157">
        <f>IF(N309="nulová",J309,0)</f>
        <v>0</v>
      </c>
      <c r="BJ309" s="18" t="s">
        <v>81</v>
      </c>
      <c r="BK309" s="157">
        <f>ROUND(I309*H309,2)</f>
        <v>0</v>
      </c>
      <c r="BL309" s="18" t="s">
        <v>147</v>
      </c>
      <c r="BM309" s="156" t="s">
        <v>433</v>
      </c>
    </row>
    <row r="310" spans="1:65" s="2" customFormat="1" ht="11.25">
      <c r="A310" s="33"/>
      <c r="B310" s="34"/>
      <c r="C310" s="33"/>
      <c r="D310" s="158" t="s">
        <v>149</v>
      </c>
      <c r="E310" s="33"/>
      <c r="F310" s="159" t="s">
        <v>432</v>
      </c>
      <c r="G310" s="33"/>
      <c r="H310" s="33"/>
      <c r="I310" s="160"/>
      <c r="J310" s="33"/>
      <c r="K310" s="33"/>
      <c r="L310" s="34"/>
      <c r="M310" s="161"/>
      <c r="N310" s="162"/>
      <c r="O310" s="59"/>
      <c r="P310" s="59"/>
      <c r="Q310" s="59"/>
      <c r="R310" s="59"/>
      <c r="S310" s="59"/>
      <c r="T310" s="60"/>
      <c r="U310" s="33"/>
      <c r="V310" s="33"/>
      <c r="W310" s="33"/>
      <c r="X310" s="33"/>
      <c r="Y310" s="33"/>
      <c r="Z310" s="33"/>
      <c r="AA310" s="33"/>
      <c r="AB310" s="33"/>
      <c r="AC310" s="33"/>
      <c r="AD310" s="33"/>
      <c r="AE310" s="33"/>
      <c r="AT310" s="18" t="s">
        <v>149</v>
      </c>
      <c r="AU310" s="18" t="s">
        <v>83</v>
      </c>
    </row>
    <row r="311" spans="1:65" s="13" customFormat="1" ht="11.25">
      <c r="B311" s="166"/>
      <c r="D311" s="158" t="s">
        <v>155</v>
      </c>
      <c r="E311" s="167" t="s">
        <v>1</v>
      </c>
      <c r="F311" s="168" t="s">
        <v>81</v>
      </c>
      <c r="H311" s="169">
        <v>1</v>
      </c>
      <c r="I311" s="170"/>
      <c r="L311" s="166"/>
      <c r="M311" s="171"/>
      <c r="N311" s="172"/>
      <c r="O311" s="172"/>
      <c r="P311" s="172"/>
      <c r="Q311" s="172"/>
      <c r="R311" s="172"/>
      <c r="S311" s="172"/>
      <c r="T311" s="173"/>
      <c r="AT311" s="167" t="s">
        <v>155</v>
      </c>
      <c r="AU311" s="167" t="s">
        <v>83</v>
      </c>
      <c r="AV311" s="13" t="s">
        <v>83</v>
      </c>
      <c r="AW311" s="13" t="s">
        <v>30</v>
      </c>
      <c r="AX311" s="13" t="s">
        <v>81</v>
      </c>
      <c r="AY311" s="167" t="s">
        <v>140</v>
      </c>
    </row>
    <row r="312" spans="1:65" s="2" customFormat="1" ht="21.75" customHeight="1">
      <c r="A312" s="33"/>
      <c r="B312" s="144"/>
      <c r="C312" s="182" t="s">
        <v>434</v>
      </c>
      <c r="D312" s="182" t="s">
        <v>231</v>
      </c>
      <c r="E312" s="183" t="s">
        <v>435</v>
      </c>
      <c r="F312" s="184" t="s">
        <v>436</v>
      </c>
      <c r="G312" s="185" t="s">
        <v>393</v>
      </c>
      <c r="H312" s="186">
        <v>2</v>
      </c>
      <c r="I312" s="187"/>
      <c r="J312" s="188">
        <f>ROUND(I312*H312,2)</f>
        <v>0</v>
      </c>
      <c r="K312" s="184" t="s">
        <v>146</v>
      </c>
      <c r="L312" s="189"/>
      <c r="M312" s="190" t="s">
        <v>1</v>
      </c>
      <c r="N312" s="191" t="s">
        <v>38</v>
      </c>
      <c r="O312" s="59"/>
      <c r="P312" s="154">
        <f>O312*H312</f>
        <v>0</v>
      </c>
      <c r="Q312" s="154">
        <v>3.5E-4</v>
      </c>
      <c r="R312" s="154">
        <f>Q312*H312</f>
        <v>6.9999999999999999E-4</v>
      </c>
      <c r="S312" s="154">
        <v>0</v>
      </c>
      <c r="T312" s="155">
        <f>S312*H312</f>
        <v>0</v>
      </c>
      <c r="U312" s="33"/>
      <c r="V312" s="33"/>
      <c r="W312" s="33"/>
      <c r="X312" s="33"/>
      <c r="Y312" s="33"/>
      <c r="Z312" s="33"/>
      <c r="AA312" s="33"/>
      <c r="AB312" s="33"/>
      <c r="AC312" s="33"/>
      <c r="AD312" s="33"/>
      <c r="AE312" s="33"/>
      <c r="AR312" s="156" t="s">
        <v>199</v>
      </c>
      <c r="AT312" s="156" t="s">
        <v>231</v>
      </c>
      <c r="AU312" s="156" t="s">
        <v>83</v>
      </c>
      <c r="AY312" s="18" t="s">
        <v>140</v>
      </c>
      <c r="BE312" s="157">
        <f>IF(N312="základní",J312,0)</f>
        <v>0</v>
      </c>
      <c r="BF312" s="157">
        <f>IF(N312="snížená",J312,0)</f>
        <v>0</v>
      </c>
      <c r="BG312" s="157">
        <f>IF(N312="zákl. přenesená",J312,0)</f>
        <v>0</v>
      </c>
      <c r="BH312" s="157">
        <f>IF(N312="sníž. přenesená",J312,0)</f>
        <v>0</v>
      </c>
      <c r="BI312" s="157">
        <f>IF(N312="nulová",J312,0)</f>
        <v>0</v>
      </c>
      <c r="BJ312" s="18" t="s">
        <v>81</v>
      </c>
      <c r="BK312" s="157">
        <f>ROUND(I312*H312,2)</f>
        <v>0</v>
      </c>
      <c r="BL312" s="18" t="s">
        <v>147</v>
      </c>
      <c r="BM312" s="156" t="s">
        <v>437</v>
      </c>
    </row>
    <row r="313" spans="1:65" s="2" customFormat="1" ht="11.25">
      <c r="A313" s="33"/>
      <c r="B313" s="34"/>
      <c r="C313" s="33"/>
      <c r="D313" s="158" t="s">
        <v>149</v>
      </c>
      <c r="E313" s="33"/>
      <c r="F313" s="159" t="s">
        <v>436</v>
      </c>
      <c r="G313" s="33"/>
      <c r="H313" s="33"/>
      <c r="I313" s="160"/>
      <c r="J313" s="33"/>
      <c r="K313" s="33"/>
      <c r="L313" s="34"/>
      <c r="M313" s="161"/>
      <c r="N313" s="162"/>
      <c r="O313" s="59"/>
      <c r="P313" s="59"/>
      <c r="Q313" s="59"/>
      <c r="R313" s="59"/>
      <c r="S313" s="59"/>
      <c r="T313" s="60"/>
      <c r="U313" s="33"/>
      <c r="V313" s="33"/>
      <c r="W313" s="33"/>
      <c r="X313" s="33"/>
      <c r="Y313" s="33"/>
      <c r="Z313" s="33"/>
      <c r="AA313" s="33"/>
      <c r="AB313" s="33"/>
      <c r="AC313" s="33"/>
      <c r="AD313" s="33"/>
      <c r="AE313" s="33"/>
      <c r="AT313" s="18" t="s">
        <v>149</v>
      </c>
      <c r="AU313" s="18" t="s">
        <v>83</v>
      </c>
    </row>
    <row r="314" spans="1:65" s="13" customFormat="1" ht="11.25">
      <c r="B314" s="166"/>
      <c r="D314" s="158" t="s">
        <v>155</v>
      </c>
      <c r="E314" s="167" t="s">
        <v>1</v>
      </c>
      <c r="F314" s="168" t="s">
        <v>83</v>
      </c>
      <c r="H314" s="169">
        <v>2</v>
      </c>
      <c r="I314" s="170"/>
      <c r="L314" s="166"/>
      <c r="M314" s="171"/>
      <c r="N314" s="172"/>
      <c r="O314" s="172"/>
      <c r="P314" s="172"/>
      <c r="Q314" s="172"/>
      <c r="R314" s="172"/>
      <c r="S314" s="172"/>
      <c r="T314" s="173"/>
      <c r="AT314" s="167" t="s">
        <v>155</v>
      </c>
      <c r="AU314" s="167" t="s">
        <v>83</v>
      </c>
      <c r="AV314" s="13" t="s">
        <v>83</v>
      </c>
      <c r="AW314" s="13" t="s">
        <v>30</v>
      </c>
      <c r="AX314" s="13" t="s">
        <v>81</v>
      </c>
      <c r="AY314" s="167" t="s">
        <v>140</v>
      </c>
    </row>
    <row r="315" spans="1:65" s="2" customFormat="1" ht="16.5" customHeight="1">
      <c r="A315" s="33"/>
      <c r="B315" s="144"/>
      <c r="C315" s="182" t="s">
        <v>438</v>
      </c>
      <c r="D315" s="182" t="s">
        <v>231</v>
      </c>
      <c r="E315" s="183" t="s">
        <v>439</v>
      </c>
      <c r="F315" s="184" t="s">
        <v>440</v>
      </c>
      <c r="G315" s="185" t="s">
        <v>393</v>
      </c>
      <c r="H315" s="186">
        <v>1</v>
      </c>
      <c r="I315" s="187"/>
      <c r="J315" s="188">
        <f>ROUND(I315*H315,2)</f>
        <v>0</v>
      </c>
      <c r="K315" s="184" t="s">
        <v>146</v>
      </c>
      <c r="L315" s="189"/>
      <c r="M315" s="190" t="s">
        <v>1</v>
      </c>
      <c r="N315" s="191" t="s">
        <v>38</v>
      </c>
      <c r="O315" s="59"/>
      <c r="P315" s="154">
        <f>O315*H315</f>
        <v>0</v>
      </c>
      <c r="Q315" s="154">
        <v>1E-4</v>
      </c>
      <c r="R315" s="154">
        <f>Q315*H315</f>
        <v>1E-4</v>
      </c>
      <c r="S315" s="154">
        <v>0</v>
      </c>
      <c r="T315" s="155">
        <f>S315*H315</f>
        <v>0</v>
      </c>
      <c r="U315" s="33"/>
      <c r="V315" s="33"/>
      <c r="W315" s="33"/>
      <c r="X315" s="33"/>
      <c r="Y315" s="33"/>
      <c r="Z315" s="33"/>
      <c r="AA315" s="33"/>
      <c r="AB315" s="33"/>
      <c r="AC315" s="33"/>
      <c r="AD315" s="33"/>
      <c r="AE315" s="33"/>
      <c r="AR315" s="156" t="s">
        <v>199</v>
      </c>
      <c r="AT315" s="156" t="s">
        <v>231</v>
      </c>
      <c r="AU315" s="156" t="s">
        <v>83</v>
      </c>
      <c r="AY315" s="18" t="s">
        <v>140</v>
      </c>
      <c r="BE315" s="157">
        <f>IF(N315="základní",J315,0)</f>
        <v>0</v>
      </c>
      <c r="BF315" s="157">
        <f>IF(N315="snížená",J315,0)</f>
        <v>0</v>
      </c>
      <c r="BG315" s="157">
        <f>IF(N315="zákl. přenesená",J315,0)</f>
        <v>0</v>
      </c>
      <c r="BH315" s="157">
        <f>IF(N315="sníž. přenesená",J315,0)</f>
        <v>0</v>
      </c>
      <c r="BI315" s="157">
        <f>IF(N315="nulová",J315,0)</f>
        <v>0</v>
      </c>
      <c r="BJ315" s="18" t="s">
        <v>81</v>
      </c>
      <c r="BK315" s="157">
        <f>ROUND(I315*H315,2)</f>
        <v>0</v>
      </c>
      <c r="BL315" s="18" t="s">
        <v>147</v>
      </c>
      <c r="BM315" s="156" t="s">
        <v>441</v>
      </c>
    </row>
    <row r="316" spans="1:65" s="2" customFormat="1" ht="11.25">
      <c r="A316" s="33"/>
      <c r="B316" s="34"/>
      <c r="C316" s="33"/>
      <c r="D316" s="158" t="s">
        <v>149</v>
      </c>
      <c r="E316" s="33"/>
      <c r="F316" s="159" t="s">
        <v>440</v>
      </c>
      <c r="G316" s="33"/>
      <c r="H316" s="33"/>
      <c r="I316" s="160"/>
      <c r="J316" s="33"/>
      <c r="K316" s="33"/>
      <c r="L316" s="34"/>
      <c r="M316" s="161"/>
      <c r="N316" s="162"/>
      <c r="O316" s="59"/>
      <c r="P316" s="59"/>
      <c r="Q316" s="59"/>
      <c r="R316" s="59"/>
      <c r="S316" s="59"/>
      <c r="T316" s="60"/>
      <c r="U316" s="33"/>
      <c r="V316" s="33"/>
      <c r="W316" s="33"/>
      <c r="X316" s="33"/>
      <c r="Y316" s="33"/>
      <c r="Z316" s="33"/>
      <c r="AA316" s="33"/>
      <c r="AB316" s="33"/>
      <c r="AC316" s="33"/>
      <c r="AD316" s="33"/>
      <c r="AE316" s="33"/>
      <c r="AT316" s="18" t="s">
        <v>149</v>
      </c>
      <c r="AU316" s="18" t="s">
        <v>83</v>
      </c>
    </row>
    <row r="317" spans="1:65" s="13" customFormat="1" ht="11.25">
      <c r="B317" s="166"/>
      <c r="D317" s="158" t="s">
        <v>155</v>
      </c>
      <c r="E317" s="167" t="s">
        <v>1</v>
      </c>
      <c r="F317" s="168" t="s">
        <v>81</v>
      </c>
      <c r="H317" s="169">
        <v>1</v>
      </c>
      <c r="I317" s="170"/>
      <c r="L317" s="166"/>
      <c r="M317" s="171"/>
      <c r="N317" s="172"/>
      <c r="O317" s="172"/>
      <c r="P317" s="172"/>
      <c r="Q317" s="172"/>
      <c r="R317" s="172"/>
      <c r="S317" s="172"/>
      <c r="T317" s="173"/>
      <c r="AT317" s="167" t="s">
        <v>155</v>
      </c>
      <c r="AU317" s="167" t="s">
        <v>83</v>
      </c>
      <c r="AV317" s="13" t="s">
        <v>83</v>
      </c>
      <c r="AW317" s="13" t="s">
        <v>30</v>
      </c>
      <c r="AX317" s="13" t="s">
        <v>81</v>
      </c>
      <c r="AY317" s="167" t="s">
        <v>140</v>
      </c>
    </row>
    <row r="318" spans="1:65" s="2" customFormat="1" ht="24.2" customHeight="1">
      <c r="A318" s="33"/>
      <c r="B318" s="144"/>
      <c r="C318" s="145" t="s">
        <v>442</v>
      </c>
      <c r="D318" s="145" t="s">
        <v>142</v>
      </c>
      <c r="E318" s="146" t="s">
        <v>443</v>
      </c>
      <c r="F318" s="147" t="s">
        <v>444</v>
      </c>
      <c r="G318" s="148" t="s">
        <v>393</v>
      </c>
      <c r="H318" s="149">
        <v>1</v>
      </c>
      <c r="I318" s="150"/>
      <c r="J318" s="151">
        <f>ROUND(I318*H318,2)</f>
        <v>0</v>
      </c>
      <c r="K318" s="147" t="s">
        <v>146</v>
      </c>
      <c r="L318" s="34"/>
      <c r="M318" s="152" t="s">
        <v>1</v>
      </c>
      <c r="N318" s="153" t="s">
        <v>38</v>
      </c>
      <c r="O318" s="59"/>
      <c r="P318" s="154">
        <f>O318*H318</f>
        <v>0</v>
      </c>
      <c r="Q318" s="154">
        <v>0.10940999999999999</v>
      </c>
      <c r="R318" s="154">
        <f>Q318*H318</f>
        <v>0.10940999999999999</v>
      </c>
      <c r="S318" s="154">
        <v>0</v>
      </c>
      <c r="T318" s="155">
        <f>S318*H318</f>
        <v>0</v>
      </c>
      <c r="U318" s="33"/>
      <c r="V318" s="33"/>
      <c r="W318" s="33"/>
      <c r="X318" s="33"/>
      <c r="Y318" s="33"/>
      <c r="Z318" s="33"/>
      <c r="AA318" s="33"/>
      <c r="AB318" s="33"/>
      <c r="AC318" s="33"/>
      <c r="AD318" s="33"/>
      <c r="AE318" s="33"/>
      <c r="AR318" s="156" t="s">
        <v>147</v>
      </c>
      <c r="AT318" s="156" t="s">
        <v>142</v>
      </c>
      <c r="AU318" s="156" t="s">
        <v>83</v>
      </c>
      <c r="AY318" s="18" t="s">
        <v>140</v>
      </c>
      <c r="BE318" s="157">
        <f>IF(N318="základní",J318,0)</f>
        <v>0</v>
      </c>
      <c r="BF318" s="157">
        <f>IF(N318="snížená",J318,0)</f>
        <v>0</v>
      </c>
      <c r="BG318" s="157">
        <f>IF(N318="zákl. přenesená",J318,0)</f>
        <v>0</v>
      </c>
      <c r="BH318" s="157">
        <f>IF(N318="sníž. přenesená",J318,0)</f>
        <v>0</v>
      </c>
      <c r="BI318" s="157">
        <f>IF(N318="nulová",J318,0)</f>
        <v>0</v>
      </c>
      <c r="BJ318" s="18" t="s">
        <v>81</v>
      </c>
      <c r="BK318" s="157">
        <f>ROUND(I318*H318,2)</f>
        <v>0</v>
      </c>
      <c r="BL318" s="18" t="s">
        <v>147</v>
      </c>
      <c r="BM318" s="156" t="s">
        <v>445</v>
      </c>
    </row>
    <row r="319" spans="1:65" s="2" customFormat="1" ht="19.5">
      <c r="A319" s="33"/>
      <c r="B319" s="34"/>
      <c r="C319" s="33"/>
      <c r="D319" s="158" t="s">
        <v>149</v>
      </c>
      <c r="E319" s="33"/>
      <c r="F319" s="159" t="s">
        <v>446</v>
      </c>
      <c r="G319" s="33"/>
      <c r="H319" s="33"/>
      <c r="I319" s="160"/>
      <c r="J319" s="33"/>
      <c r="K319" s="33"/>
      <c r="L319" s="34"/>
      <c r="M319" s="161"/>
      <c r="N319" s="162"/>
      <c r="O319" s="59"/>
      <c r="P319" s="59"/>
      <c r="Q319" s="59"/>
      <c r="R319" s="59"/>
      <c r="S319" s="59"/>
      <c r="T319" s="60"/>
      <c r="U319" s="33"/>
      <c r="V319" s="33"/>
      <c r="W319" s="33"/>
      <c r="X319" s="33"/>
      <c r="Y319" s="33"/>
      <c r="Z319" s="33"/>
      <c r="AA319" s="33"/>
      <c r="AB319" s="33"/>
      <c r="AC319" s="33"/>
      <c r="AD319" s="33"/>
      <c r="AE319" s="33"/>
      <c r="AT319" s="18" t="s">
        <v>149</v>
      </c>
      <c r="AU319" s="18" t="s">
        <v>83</v>
      </c>
    </row>
    <row r="320" spans="1:65" s="2" customFormat="1" ht="11.25">
      <c r="A320" s="33"/>
      <c r="B320" s="34"/>
      <c r="C320" s="33"/>
      <c r="D320" s="163" t="s">
        <v>151</v>
      </c>
      <c r="E320" s="33"/>
      <c r="F320" s="164" t="s">
        <v>447</v>
      </c>
      <c r="G320" s="33"/>
      <c r="H320" s="33"/>
      <c r="I320" s="160"/>
      <c r="J320" s="33"/>
      <c r="K320" s="33"/>
      <c r="L320" s="34"/>
      <c r="M320" s="161"/>
      <c r="N320" s="162"/>
      <c r="O320" s="59"/>
      <c r="P320" s="59"/>
      <c r="Q320" s="59"/>
      <c r="R320" s="59"/>
      <c r="S320" s="59"/>
      <c r="T320" s="60"/>
      <c r="U320" s="33"/>
      <c r="V320" s="33"/>
      <c r="W320" s="33"/>
      <c r="X320" s="33"/>
      <c r="Y320" s="33"/>
      <c r="Z320" s="33"/>
      <c r="AA320" s="33"/>
      <c r="AB320" s="33"/>
      <c r="AC320" s="33"/>
      <c r="AD320" s="33"/>
      <c r="AE320" s="33"/>
      <c r="AT320" s="18" t="s">
        <v>151</v>
      </c>
      <c r="AU320" s="18" t="s">
        <v>83</v>
      </c>
    </row>
    <row r="321" spans="1:65" s="2" customFormat="1" ht="87.75">
      <c r="A321" s="33"/>
      <c r="B321" s="34"/>
      <c r="C321" s="33"/>
      <c r="D321" s="158" t="s">
        <v>153</v>
      </c>
      <c r="E321" s="33"/>
      <c r="F321" s="165" t="s">
        <v>448</v>
      </c>
      <c r="G321" s="33"/>
      <c r="H321" s="33"/>
      <c r="I321" s="160"/>
      <c r="J321" s="33"/>
      <c r="K321" s="33"/>
      <c r="L321" s="34"/>
      <c r="M321" s="161"/>
      <c r="N321" s="162"/>
      <c r="O321" s="59"/>
      <c r="P321" s="59"/>
      <c r="Q321" s="59"/>
      <c r="R321" s="59"/>
      <c r="S321" s="59"/>
      <c r="T321" s="60"/>
      <c r="U321" s="33"/>
      <c r="V321" s="33"/>
      <c r="W321" s="33"/>
      <c r="X321" s="33"/>
      <c r="Y321" s="33"/>
      <c r="Z321" s="33"/>
      <c r="AA321" s="33"/>
      <c r="AB321" s="33"/>
      <c r="AC321" s="33"/>
      <c r="AD321" s="33"/>
      <c r="AE321" s="33"/>
      <c r="AT321" s="18" t="s">
        <v>153</v>
      </c>
      <c r="AU321" s="18" t="s">
        <v>83</v>
      </c>
    </row>
    <row r="322" spans="1:65" s="13" customFormat="1" ht="11.25">
      <c r="B322" s="166"/>
      <c r="D322" s="158" t="s">
        <v>155</v>
      </c>
      <c r="E322" s="167" t="s">
        <v>1</v>
      </c>
      <c r="F322" s="168" t="s">
        <v>449</v>
      </c>
      <c r="H322" s="169">
        <v>1</v>
      </c>
      <c r="I322" s="170"/>
      <c r="L322" s="166"/>
      <c r="M322" s="171"/>
      <c r="N322" s="172"/>
      <c r="O322" s="172"/>
      <c r="P322" s="172"/>
      <c r="Q322" s="172"/>
      <c r="R322" s="172"/>
      <c r="S322" s="172"/>
      <c r="T322" s="173"/>
      <c r="AT322" s="167" t="s">
        <v>155</v>
      </c>
      <c r="AU322" s="167" t="s">
        <v>83</v>
      </c>
      <c r="AV322" s="13" t="s">
        <v>83</v>
      </c>
      <c r="AW322" s="13" t="s">
        <v>30</v>
      </c>
      <c r="AX322" s="13" t="s">
        <v>73</v>
      </c>
      <c r="AY322" s="167" t="s">
        <v>140</v>
      </c>
    </row>
    <row r="323" spans="1:65" s="14" customFormat="1" ht="11.25">
      <c r="B323" s="174"/>
      <c r="D323" s="158" t="s">
        <v>155</v>
      </c>
      <c r="E323" s="175" t="s">
        <v>1</v>
      </c>
      <c r="F323" s="176" t="s">
        <v>157</v>
      </c>
      <c r="H323" s="177">
        <v>1</v>
      </c>
      <c r="I323" s="178"/>
      <c r="L323" s="174"/>
      <c r="M323" s="179"/>
      <c r="N323" s="180"/>
      <c r="O323" s="180"/>
      <c r="P323" s="180"/>
      <c r="Q323" s="180"/>
      <c r="R323" s="180"/>
      <c r="S323" s="180"/>
      <c r="T323" s="181"/>
      <c r="AT323" s="175" t="s">
        <v>155</v>
      </c>
      <c r="AU323" s="175" t="s">
        <v>83</v>
      </c>
      <c r="AV323" s="14" t="s">
        <v>147</v>
      </c>
      <c r="AW323" s="14" t="s">
        <v>30</v>
      </c>
      <c r="AX323" s="14" t="s">
        <v>81</v>
      </c>
      <c r="AY323" s="175" t="s">
        <v>140</v>
      </c>
    </row>
    <row r="324" spans="1:65" s="2" customFormat="1" ht="24.2" customHeight="1">
      <c r="A324" s="33"/>
      <c r="B324" s="144"/>
      <c r="C324" s="145" t="s">
        <v>450</v>
      </c>
      <c r="D324" s="145" t="s">
        <v>142</v>
      </c>
      <c r="E324" s="146" t="s">
        <v>451</v>
      </c>
      <c r="F324" s="147" t="s">
        <v>452</v>
      </c>
      <c r="G324" s="148" t="s">
        <v>145</v>
      </c>
      <c r="H324" s="149">
        <v>9</v>
      </c>
      <c r="I324" s="150"/>
      <c r="J324" s="151">
        <f>ROUND(I324*H324,2)</f>
        <v>0</v>
      </c>
      <c r="K324" s="147" t="s">
        <v>146</v>
      </c>
      <c r="L324" s="34"/>
      <c r="M324" s="152" t="s">
        <v>1</v>
      </c>
      <c r="N324" s="153" t="s">
        <v>38</v>
      </c>
      <c r="O324" s="59"/>
      <c r="P324" s="154">
        <f>O324*H324</f>
        <v>0</v>
      </c>
      <c r="Q324" s="154">
        <v>2.5999999999999999E-3</v>
      </c>
      <c r="R324" s="154">
        <f>Q324*H324</f>
        <v>2.3399999999999997E-2</v>
      </c>
      <c r="S324" s="154">
        <v>0</v>
      </c>
      <c r="T324" s="155">
        <f>S324*H324</f>
        <v>0</v>
      </c>
      <c r="U324" s="33"/>
      <c r="V324" s="33"/>
      <c r="W324" s="33"/>
      <c r="X324" s="33"/>
      <c r="Y324" s="33"/>
      <c r="Z324" s="33"/>
      <c r="AA324" s="33"/>
      <c r="AB324" s="33"/>
      <c r="AC324" s="33"/>
      <c r="AD324" s="33"/>
      <c r="AE324" s="33"/>
      <c r="AR324" s="156" t="s">
        <v>147</v>
      </c>
      <c r="AT324" s="156" t="s">
        <v>142</v>
      </c>
      <c r="AU324" s="156" t="s">
        <v>83</v>
      </c>
      <c r="AY324" s="18" t="s">
        <v>140</v>
      </c>
      <c r="BE324" s="157">
        <f>IF(N324="základní",J324,0)</f>
        <v>0</v>
      </c>
      <c r="BF324" s="157">
        <f>IF(N324="snížená",J324,0)</f>
        <v>0</v>
      </c>
      <c r="BG324" s="157">
        <f>IF(N324="zákl. přenesená",J324,0)</f>
        <v>0</v>
      </c>
      <c r="BH324" s="157">
        <f>IF(N324="sníž. přenesená",J324,0)</f>
        <v>0</v>
      </c>
      <c r="BI324" s="157">
        <f>IF(N324="nulová",J324,0)</f>
        <v>0</v>
      </c>
      <c r="BJ324" s="18" t="s">
        <v>81</v>
      </c>
      <c r="BK324" s="157">
        <f>ROUND(I324*H324,2)</f>
        <v>0</v>
      </c>
      <c r="BL324" s="18" t="s">
        <v>147</v>
      </c>
      <c r="BM324" s="156" t="s">
        <v>453</v>
      </c>
    </row>
    <row r="325" spans="1:65" s="2" customFormat="1" ht="19.5">
      <c r="A325" s="33"/>
      <c r="B325" s="34"/>
      <c r="C325" s="33"/>
      <c r="D325" s="158" t="s">
        <v>149</v>
      </c>
      <c r="E325" s="33"/>
      <c r="F325" s="159" t="s">
        <v>454</v>
      </c>
      <c r="G325" s="33"/>
      <c r="H325" s="33"/>
      <c r="I325" s="160"/>
      <c r="J325" s="33"/>
      <c r="K325" s="33"/>
      <c r="L325" s="34"/>
      <c r="M325" s="161"/>
      <c r="N325" s="162"/>
      <c r="O325" s="59"/>
      <c r="P325" s="59"/>
      <c r="Q325" s="59"/>
      <c r="R325" s="59"/>
      <c r="S325" s="59"/>
      <c r="T325" s="60"/>
      <c r="U325" s="33"/>
      <c r="V325" s="33"/>
      <c r="W325" s="33"/>
      <c r="X325" s="33"/>
      <c r="Y325" s="33"/>
      <c r="Z325" s="33"/>
      <c r="AA325" s="33"/>
      <c r="AB325" s="33"/>
      <c r="AC325" s="33"/>
      <c r="AD325" s="33"/>
      <c r="AE325" s="33"/>
      <c r="AT325" s="18" t="s">
        <v>149</v>
      </c>
      <c r="AU325" s="18" t="s">
        <v>83</v>
      </c>
    </row>
    <row r="326" spans="1:65" s="2" customFormat="1" ht="11.25">
      <c r="A326" s="33"/>
      <c r="B326" s="34"/>
      <c r="C326" s="33"/>
      <c r="D326" s="163" t="s">
        <v>151</v>
      </c>
      <c r="E326" s="33"/>
      <c r="F326" s="164" t="s">
        <v>455</v>
      </c>
      <c r="G326" s="33"/>
      <c r="H326" s="33"/>
      <c r="I326" s="160"/>
      <c r="J326" s="33"/>
      <c r="K326" s="33"/>
      <c r="L326" s="34"/>
      <c r="M326" s="161"/>
      <c r="N326" s="162"/>
      <c r="O326" s="59"/>
      <c r="P326" s="59"/>
      <c r="Q326" s="59"/>
      <c r="R326" s="59"/>
      <c r="S326" s="59"/>
      <c r="T326" s="60"/>
      <c r="U326" s="33"/>
      <c r="V326" s="33"/>
      <c r="W326" s="33"/>
      <c r="X326" s="33"/>
      <c r="Y326" s="33"/>
      <c r="Z326" s="33"/>
      <c r="AA326" s="33"/>
      <c r="AB326" s="33"/>
      <c r="AC326" s="33"/>
      <c r="AD326" s="33"/>
      <c r="AE326" s="33"/>
      <c r="AT326" s="18" t="s">
        <v>151</v>
      </c>
      <c r="AU326" s="18" t="s">
        <v>83</v>
      </c>
    </row>
    <row r="327" spans="1:65" s="2" customFormat="1" ht="107.25">
      <c r="A327" s="33"/>
      <c r="B327" s="34"/>
      <c r="C327" s="33"/>
      <c r="D327" s="158" t="s">
        <v>153</v>
      </c>
      <c r="E327" s="33"/>
      <c r="F327" s="165" t="s">
        <v>456</v>
      </c>
      <c r="G327" s="33"/>
      <c r="H327" s="33"/>
      <c r="I327" s="160"/>
      <c r="J327" s="33"/>
      <c r="K327" s="33"/>
      <c r="L327" s="34"/>
      <c r="M327" s="161"/>
      <c r="N327" s="162"/>
      <c r="O327" s="59"/>
      <c r="P327" s="59"/>
      <c r="Q327" s="59"/>
      <c r="R327" s="59"/>
      <c r="S327" s="59"/>
      <c r="T327" s="60"/>
      <c r="U327" s="33"/>
      <c r="V327" s="33"/>
      <c r="W327" s="33"/>
      <c r="X327" s="33"/>
      <c r="Y327" s="33"/>
      <c r="Z327" s="33"/>
      <c r="AA327" s="33"/>
      <c r="AB327" s="33"/>
      <c r="AC327" s="33"/>
      <c r="AD327" s="33"/>
      <c r="AE327" s="33"/>
      <c r="AT327" s="18" t="s">
        <v>153</v>
      </c>
      <c r="AU327" s="18" t="s">
        <v>83</v>
      </c>
    </row>
    <row r="328" spans="1:65" s="13" customFormat="1" ht="11.25">
      <c r="B328" s="166"/>
      <c r="D328" s="158" t="s">
        <v>155</v>
      </c>
      <c r="E328" s="167" t="s">
        <v>1</v>
      </c>
      <c r="F328" s="168" t="s">
        <v>457</v>
      </c>
      <c r="H328" s="169">
        <v>9</v>
      </c>
      <c r="I328" s="170"/>
      <c r="L328" s="166"/>
      <c r="M328" s="171"/>
      <c r="N328" s="172"/>
      <c r="O328" s="172"/>
      <c r="P328" s="172"/>
      <c r="Q328" s="172"/>
      <c r="R328" s="172"/>
      <c r="S328" s="172"/>
      <c r="T328" s="173"/>
      <c r="AT328" s="167" t="s">
        <v>155</v>
      </c>
      <c r="AU328" s="167" t="s">
        <v>83</v>
      </c>
      <c r="AV328" s="13" t="s">
        <v>83</v>
      </c>
      <c r="AW328" s="13" t="s">
        <v>30</v>
      </c>
      <c r="AX328" s="13" t="s">
        <v>73</v>
      </c>
      <c r="AY328" s="167" t="s">
        <v>140</v>
      </c>
    </row>
    <row r="329" spans="1:65" s="14" customFormat="1" ht="11.25">
      <c r="B329" s="174"/>
      <c r="D329" s="158" t="s">
        <v>155</v>
      </c>
      <c r="E329" s="175" t="s">
        <v>1</v>
      </c>
      <c r="F329" s="176" t="s">
        <v>157</v>
      </c>
      <c r="H329" s="177">
        <v>9</v>
      </c>
      <c r="I329" s="178"/>
      <c r="L329" s="174"/>
      <c r="M329" s="179"/>
      <c r="N329" s="180"/>
      <c r="O329" s="180"/>
      <c r="P329" s="180"/>
      <c r="Q329" s="180"/>
      <c r="R329" s="180"/>
      <c r="S329" s="180"/>
      <c r="T329" s="181"/>
      <c r="AT329" s="175" t="s">
        <v>155</v>
      </c>
      <c r="AU329" s="175" t="s">
        <v>83</v>
      </c>
      <c r="AV329" s="14" t="s">
        <v>147</v>
      </c>
      <c r="AW329" s="14" t="s">
        <v>30</v>
      </c>
      <c r="AX329" s="14" t="s">
        <v>81</v>
      </c>
      <c r="AY329" s="175" t="s">
        <v>140</v>
      </c>
    </row>
    <row r="330" spans="1:65" s="15" customFormat="1" ht="22.5">
      <c r="B330" s="192"/>
      <c r="D330" s="158" t="s">
        <v>155</v>
      </c>
      <c r="E330" s="193" t="s">
        <v>1</v>
      </c>
      <c r="F330" s="194" t="s">
        <v>458</v>
      </c>
      <c r="H330" s="193" t="s">
        <v>1</v>
      </c>
      <c r="I330" s="195"/>
      <c r="L330" s="192"/>
      <c r="M330" s="196"/>
      <c r="N330" s="197"/>
      <c r="O330" s="197"/>
      <c r="P330" s="197"/>
      <c r="Q330" s="197"/>
      <c r="R330" s="197"/>
      <c r="S330" s="197"/>
      <c r="T330" s="198"/>
      <c r="AT330" s="193" t="s">
        <v>155</v>
      </c>
      <c r="AU330" s="193" t="s">
        <v>83</v>
      </c>
      <c r="AV330" s="15" t="s">
        <v>81</v>
      </c>
      <c r="AW330" s="15" t="s">
        <v>30</v>
      </c>
      <c r="AX330" s="15" t="s">
        <v>73</v>
      </c>
      <c r="AY330" s="193" t="s">
        <v>140</v>
      </c>
    </row>
    <row r="331" spans="1:65" s="2" customFormat="1" ht="16.5" customHeight="1">
      <c r="A331" s="33"/>
      <c r="B331" s="144"/>
      <c r="C331" s="145" t="s">
        <v>459</v>
      </c>
      <c r="D331" s="145" t="s">
        <v>142</v>
      </c>
      <c r="E331" s="146" t="s">
        <v>460</v>
      </c>
      <c r="F331" s="147" t="s">
        <v>461</v>
      </c>
      <c r="G331" s="148" t="s">
        <v>145</v>
      </c>
      <c r="H331" s="149">
        <v>9</v>
      </c>
      <c r="I331" s="150"/>
      <c r="J331" s="151">
        <f>ROUND(I331*H331,2)</f>
        <v>0</v>
      </c>
      <c r="K331" s="147" t="s">
        <v>146</v>
      </c>
      <c r="L331" s="34"/>
      <c r="M331" s="152" t="s">
        <v>1</v>
      </c>
      <c r="N331" s="153" t="s">
        <v>38</v>
      </c>
      <c r="O331" s="59"/>
      <c r="P331" s="154">
        <f>O331*H331</f>
        <v>0</v>
      </c>
      <c r="Q331" s="154">
        <v>1.0000000000000001E-5</v>
      </c>
      <c r="R331" s="154">
        <f>Q331*H331</f>
        <v>9.0000000000000006E-5</v>
      </c>
      <c r="S331" s="154">
        <v>0</v>
      </c>
      <c r="T331" s="155">
        <f>S331*H331</f>
        <v>0</v>
      </c>
      <c r="U331" s="33"/>
      <c r="V331" s="33"/>
      <c r="W331" s="33"/>
      <c r="X331" s="33"/>
      <c r="Y331" s="33"/>
      <c r="Z331" s="33"/>
      <c r="AA331" s="33"/>
      <c r="AB331" s="33"/>
      <c r="AC331" s="33"/>
      <c r="AD331" s="33"/>
      <c r="AE331" s="33"/>
      <c r="AR331" s="156" t="s">
        <v>147</v>
      </c>
      <c r="AT331" s="156" t="s">
        <v>142</v>
      </c>
      <c r="AU331" s="156" t="s">
        <v>83</v>
      </c>
      <c r="AY331" s="18" t="s">
        <v>140</v>
      </c>
      <c r="BE331" s="157">
        <f>IF(N331="základní",J331,0)</f>
        <v>0</v>
      </c>
      <c r="BF331" s="157">
        <f>IF(N331="snížená",J331,0)</f>
        <v>0</v>
      </c>
      <c r="BG331" s="157">
        <f>IF(N331="zákl. přenesená",J331,0)</f>
        <v>0</v>
      </c>
      <c r="BH331" s="157">
        <f>IF(N331="sníž. přenesená",J331,0)</f>
        <v>0</v>
      </c>
      <c r="BI331" s="157">
        <f>IF(N331="nulová",J331,0)</f>
        <v>0</v>
      </c>
      <c r="BJ331" s="18" t="s">
        <v>81</v>
      </c>
      <c r="BK331" s="157">
        <f>ROUND(I331*H331,2)</f>
        <v>0</v>
      </c>
      <c r="BL331" s="18" t="s">
        <v>147</v>
      </c>
      <c r="BM331" s="156" t="s">
        <v>462</v>
      </c>
    </row>
    <row r="332" spans="1:65" s="2" customFormat="1" ht="19.5">
      <c r="A332" s="33"/>
      <c r="B332" s="34"/>
      <c r="C332" s="33"/>
      <c r="D332" s="158" t="s">
        <v>149</v>
      </c>
      <c r="E332" s="33"/>
      <c r="F332" s="159" t="s">
        <v>463</v>
      </c>
      <c r="G332" s="33"/>
      <c r="H332" s="33"/>
      <c r="I332" s="160"/>
      <c r="J332" s="33"/>
      <c r="K332" s="33"/>
      <c r="L332" s="34"/>
      <c r="M332" s="161"/>
      <c r="N332" s="162"/>
      <c r="O332" s="59"/>
      <c r="P332" s="59"/>
      <c r="Q332" s="59"/>
      <c r="R332" s="59"/>
      <c r="S332" s="59"/>
      <c r="T332" s="60"/>
      <c r="U332" s="33"/>
      <c r="V332" s="33"/>
      <c r="W332" s="33"/>
      <c r="X332" s="33"/>
      <c r="Y332" s="33"/>
      <c r="Z332" s="33"/>
      <c r="AA332" s="33"/>
      <c r="AB332" s="33"/>
      <c r="AC332" s="33"/>
      <c r="AD332" s="33"/>
      <c r="AE332" s="33"/>
      <c r="AT332" s="18" t="s">
        <v>149</v>
      </c>
      <c r="AU332" s="18" t="s">
        <v>83</v>
      </c>
    </row>
    <row r="333" spans="1:65" s="2" customFormat="1" ht="11.25">
      <c r="A333" s="33"/>
      <c r="B333" s="34"/>
      <c r="C333" s="33"/>
      <c r="D333" s="163" t="s">
        <v>151</v>
      </c>
      <c r="E333" s="33"/>
      <c r="F333" s="164" t="s">
        <v>464</v>
      </c>
      <c r="G333" s="33"/>
      <c r="H333" s="33"/>
      <c r="I333" s="160"/>
      <c r="J333" s="33"/>
      <c r="K333" s="33"/>
      <c r="L333" s="34"/>
      <c r="M333" s="161"/>
      <c r="N333" s="162"/>
      <c r="O333" s="59"/>
      <c r="P333" s="59"/>
      <c r="Q333" s="59"/>
      <c r="R333" s="59"/>
      <c r="S333" s="59"/>
      <c r="T333" s="60"/>
      <c r="U333" s="33"/>
      <c r="V333" s="33"/>
      <c r="W333" s="33"/>
      <c r="X333" s="33"/>
      <c r="Y333" s="33"/>
      <c r="Z333" s="33"/>
      <c r="AA333" s="33"/>
      <c r="AB333" s="33"/>
      <c r="AC333" s="33"/>
      <c r="AD333" s="33"/>
      <c r="AE333" s="33"/>
      <c r="AT333" s="18" t="s">
        <v>151</v>
      </c>
      <c r="AU333" s="18" t="s">
        <v>83</v>
      </c>
    </row>
    <row r="334" spans="1:65" s="2" customFormat="1" ht="39">
      <c r="A334" s="33"/>
      <c r="B334" s="34"/>
      <c r="C334" s="33"/>
      <c r="D334" s="158" t="s">
        <v>153</v>
      </c>
      <c r="E334" s="33"/>
      <c r="F334" s="165" t="s">
        <v>465</v>
      </c>
      <c r="G334" s="33"/>
      <c r="H334" s="33"/>
      <c r="I334" s="160"/>
      <c r="J334" s="33"/>
      <c r="K334" s="33"/>
      <c r="L334" s="34"/>
      <c r="M334" s="161"/>
      <c r="N334" s="162"/>
      <c r="O334" s="59"/>
      <c r="P334" s="59"/>
      <c r="Q334" s="59"/>
      <c r="R334" s="59"/>
      <c r="S334" s="59"/>
      <c r="T334" s="60"/>
      <c r="U334" s="33"/>
      <c r="V334" s="33"/>
      <c r="W334" s="33"/>
      <c r="X334" s="33"/>
      <c r="Y334" s="33"/>
      <c r="Z334" s="33"/>
      <c r="AA334" s="33"/>
      <c r="AB334" s="33"/>
      <c r="AC334" s="33"/>
      <c r="AD334" s="33"/>
      <c r="AE334" s="33"/>
      <c r="AT334" s="18" t="s">
        <v>153</v>
      </c>
      <c r="AU334" s="18" t="s">
        <v>83</v>
      </c>
    </row>
    <row r="335" spans="1:65" s="13" customFormat="1" ht="11.25">
      <c r="B335" s="166"/>
      <c r="D335" s="158" t="s">
        <v>155</v>
      </c>
      <c r="E335" s="167" t="s">
        <v>1</v>
      </c>
      <c r="F335" s="168" t="s">
        <v>457</v>
      </c>
      <c r="H335" s="169">
        <v>9</v>
      </c>
      <c r="I335" s="170"/>
      <c r="L335" s="166"/>
      <c r="M335" s="171"/>
      <c r="N335" s="172"/>
      <c r="O335" s="172"/>
      <c r="P335" s="172"/>
      <c r="Q335" s="172"/>
      <c r="R335" s="172"/>
      <c r="S335" s="172"/>
      <c r="T335" s="173"/>
      <c r="AT335" s="167" t="s">
        <v>155</v>
      </c>
      <c r="AU335" s="167" t="s">
        <v>83</v>
      </c>
      <c r="AV335" s="13" t="s">
        <v>83</v>
      </c>
      <c r="AW335" s="13" t="s">
        <v>30</v>
      </c>
      <c r="AX335" s="13" t="s">
        <v>73</v>
      </c>
      <c r="AY335" s="167" t="s">
        <v>140</v>
      </c>
    </row>
    <row r="336" spans="1:65" s="14" customFormat="1" ht="11.25">
      <c r="B336" s="174"/>
      <c r="D336" s="158" t="s">
        <v>155</v>
      </c>
      <c r="E336" s="175" t="s">
        <v>1</v>
      </c>
      <c r="F336" s="176" t="s">
        <v>157</v>
      </c>
      <c r="H336" s="177">
        <v>9</v>
      </c>
      <c r="I336" s="178"/>
      <c r="L336" s="174"/>
      <c r="M336" s="179"/>
      <c r="N336" s="180"/>
      <c r="O336" s="180"/>
      <c r="P336" s="180"/>
      <c r="Q336" s="180"/>
      <c r="R336" s="180"/>
      <c r="S336" s="180"/>
      <c r="T336" s="181"/>
      <c r="AT336" s="175" t="s">
        <v>155</v>
      </c>
      <c r="AU336" s="175" t="s">
        <v>83</v>
      </c>
      <c r="AV336" s="14" t="s">
        <v>147</v>
      </c>
      <c r="AW336" s="14" t="s">
        <v>30</v>
      </c>
      <c r="AX336" s="14" t="s">
        <v>81</v>
      </c>
      <c r="AY336" s="175" t="s">
        <v>140</v>
      </c>
    </row>
    <row r="337" spans="1:65" s="2" customFormat="1" ht="33" customHeight="1">
      <c r="A337" s="33"/>
      <c r="B337" s="144"/>
      <c r="C337" s="145" t="s">
        <v>466</v>
      </c>
      <c r="D337" s="145" t="s">
        <v>142</v>
      </c>
      <c r="E337" s="146" t="s">
        <v>467</v>
      </c>
      <c r="F337" s="147" t="s">
        <v>468</v>
      </c>
      <c r="G337" s="148" t="s">
        <v>193</v>
      </c>
      <c r="H337" s="149">
        <v>130</v>
      </c>
      <c r="I337" s="150"/>
      <c r="J337" s="151">
        <f>ROUND(I337*H337,2)</f>
        <v>0</v>
      </c>
      <c r="K337" s="147" t="s">
        <v>146</v>
      </c>
      <c r="L337" s="34"/>
      <c r="M337" s="152" t="s">
        <v>1</v>
      </c>
      <c r="N337" s="153" t="s">
        <v>38</v>
      </c>
      <c r="O337" s="59"/>
      <c r="P337" s="154">
        <f>O337*H337</f>
        <v>0</v>
      </c>
      <c r="Q337" s="154">
        <v>0.15540000000000001</v>
      </c>
      <c r="R337" s="154">
        <f>Q337*H337</f>
        <v>20.202000000000002</v>
      </c>
      <c r="S337" s="154">
        <v>0</v>
      </c>
      <c r="T337" s="155">
        <f>S337*H337</f>
        <v>0</v>
      </c>
      <c r="U337" s="33"/>
      <c r="V337" s="33"/>
      <c r="W337" s="33"/>
      <c r="X337" s="33"/>
      <c r="Y337" s="33"/>
      <c r="Z337" s="33"/>
      <c r="AA337" s="33"/>
      <c r="AB337" s="33"/>
      <c r="AC337" s="33"/>
      <c r="AD337" s="33"/>
      <c r="AE337" s="33"/>
      <c r="AR337" s="156" t="s">
        <v>147</v>
      </c>
      <c r="AT337" s="156" t="s">
        <v>142</v>
      </c>
      <c r="AU337" s="156" t="s">
        <v>83</v>
      </c>
      <c r="AY337" s="18" t="s">
        <v>140</v>
      </c>
      <c r="BE337" s="157">
        <f>IF(N337="základní",J337,0)</f>
        <v>0</v>
      </c>
      <c r="BF337" s="157">
        <f>IF(N337="snížená",J337,0)</f>
        <v>0</v>
      </c>
      <c r="BG337" s="157">
        <f>IF(N337="zákl. přenesená",J337,0)</f>
        <v>0</v>
      </c>
      <c r="BH337" s="157">
        <f>IF(N337="sníž. přenesená",J337,0)</f>
        <v>0</v>
      </c>
      <c r="BI337" s="157">
        <f>IF(N337="nulová",J337,0)</f>
        <v>0</v>
      </c>
      <c r="BJ337" s="18" t="s">
        <v>81</v>
      </c>
      <c r="BK337" s="157">
        <f>ROUND(I337*H337,2)</f>
        <v>0</v>
      </c>
      <c r="BL337" s="18" t="s">
        <v>147</v>
      </c>
      <c r="BM337" s="156" t="s">
        <v>469</v>
      </c>
    </row>
    <row r="338" spans="1:65" s="2" customFormat="1" ht="29.25">
      <c r="A338" s="33"/>
      <c r="B338" s="34"/>
      <c r="C338" s="33"/>
      <c r="D338" s="158" t="s">
        <v>149</v>
      </c>
      <c r="E338" s="33"/>
      <c r="F338" s="159" t="s">
        <v>470</v>
      </c>
      <c r="G338" s="33"/>
      <c r="H338" s="33"/>
      <c r="I338" s="160"/>
      <c r="J338" s="33"/>
      <c r="K338" s="33"/>
      <c r="L338" s="34"/>
      <c r="M338" s="161"/>
      <c r="N338" s="162"/>
      <c r="O338" s="59"/>
      <c r="P338" s="59"/>
      <c r="Q338" s="59"/>
      <c r="R338" s="59"/>
      <c r="S338" s="59"/>
      <c r="T338" s="60"/>
      <c r="U338" s="33"/>
      <c r="V338" s="33"/>
      <c r="W338" s="33"/>
      <c r="X338" s="33"/>
      <c r="Y338" s="33"/>
      <c r="Z338" s="33"/>
      <c r="AA338" s="33"/>
      <c r="AB338" s="33"/>
      <c r="AC338" s="33"/>
      <c r="AD338" s="33"/>
      <c r="AE338" s="33"/>
      <c r="AT338" s="18" t="s">
        <v>149</v>
      </c>
      <c r="AU338" s="18" t="s">
        <v>83</v>
      </c>
    </row>
    <row r="339" spans="1:65" s="2" customFormat="1" ht="11.25">
      <c r="A339" s="33"/>
      <c r="B339" s="34"/>
      <c r="C339" s="33"/>
      <c r="D339" s="163" t="s">
        <v>151</v>
      </c>
      <c r="E339" s="33"/>
      <c r="F339" s="164" t="s">
        <v>471</v>
      </c>
      <c r="G339" s="33"/>
      <c r="H339" s="33"/>
      <c r="I339" s="160"/>
      <c r="J339" s="33"/>
      <c r="K339" s="33"/>
      <c r="L339" s="34"/>
      <c r="M339" s="161"/>
      <c r="N339" s="162"/>
      <c r="O339" s="59"/>
      <c r="P339" s="59"/>
      <c r="Q339" s="59"/>
      <c r="R339" s="59"/>
      <c r="S339" s="59"/>
      <c r="T339" s="60"/>
      <c r="U339" s="33"/>
      <c r="V339" s="33"/>
      <c r="W339" s="33"/>
      <c r="X339" s="33"/>
      <c r="Y339" s="33"/>
      <c r="Z339" s="33"/>
      <c r="AA339" s="33"/>
      <c r="AB339" s="33"/>
      <c r="AC339" s="33"/>
      <c r="AD339" s="33"/>
      <c r="AE339" s="33"/>
      <c r="AT339" s="18" t="s">
        <v>151</v>
      </c>
      <c r="AU339" s="18" t="s">
        <v>83</v>
      </c>
    </row>
    <row r="340" spans="1:65" s="2" customFormat="1" ht="97.5">
      <c r="A340" s="33"/>
      <c r="B340" s="34"/>
      <c r="C340" s="33"/>
      <c r="D340" s="158" t="s">
        <v>153</v>
      </c>
      <c r="E340" s="33"/>
      <c r="F340" s="165" t="s">
        <v>472</v>
      </c>
      <c r="G340" s="33"/>
      <c r="H340" s="33"/>
      <c r="I340" s="160"/>
      <c r="J340" s="33"/>
      <c r="K340" s="33"/>
      <c r="L340" s="34"/>
      <c r="M340" s="161"/>
      <c r="N340" s="162"/>
      <c r="O340" s="59"/>
      <c r="P340" s="59"/>
      <c r="Q340" s="59"/>
      <c r="R340" s="59"/>
      <c r="S340" s="59"/>
      <c r="T340" s="60"/>
      <c r="U340" s="33"/>
      <c r="V340" s="33"/>
      <c r="W340" s="33"/>
      <c r="X340" s="33"/>
      <c r="Y340" s="33"/>
      <c r="Z340" s="33"/>
      <c r="AA340" s="33"/>
      <c r="AB340" s="33"/>
      <c r="AC340" s="33"/>
      <c r="AD340" s="33"/>
      <c r="AE340" s="33"/>
      <c r="AT340" s="18" t="s">
        <v>153</v>
      </c>
      <c r="AU340" s="18" t="s">
        <v>83</v>
      </c>
    </row>
    <row r="341" spans="1:65" s="13" customFormat="1" ht="11.25">
      <c r="B341" s="166"/>
      <c r="D341" s="158" t="s">
        <v>155</v>
      </c>
      <c r="E341" s="167" t="s">
        <v>1</v>
      </c>
      <c r="F341" s="168" t="s">
        <v>361</v>
      </c>
      <c r="H341" s="169">
        <v>130</v>
      </c>
      <c r="I341" s="170"/>
      <c r="L341" s="166"/>
      <c r="M341" s="171"/>
      <c r="N341" s="172"/>
      <c r="O341" s="172"/>
      <c r="P341" s="172"/>
      <c r="Q341" s="172"/>
      <c r="R341" s="172"/>
      <c r="S341" s="172"/>
      <c r="T341" s="173"/>
      <c r="AT341" s="167" t="s">
        <v>155</v>
      </c>
      <c r="AU341" s="167" t="s">
        <v>83</v>
      </c>
      <c r="AV341" s="13" t="s">
        <v>83</v>
      </c>
      <c r="AW341" s="13" t="s">
        <v>30</v>
      </c>
      <c r="AX341" s="13" t="s">
        <v>81</v>
      </c>
      <c r="AY341" s="167" t="s">
        <v>140</v>
      </c>
    </row>
    <row r="342" spans="1:65" s="2" customFormat="1" ht="16.5" customHeight="1">
      <c r="A342" s="33"/>
      <c r="B342" s="144"/>
      <c r="C342" s="182" t="s">
        <v>473</v>
      </c>
      <c r="D342" s="182" t="s">
        <v>231</v>
      </c>
      <c r="E342" s="183" t="s">
        <v>474</v>
      </c>
      <c r="F342" s="184" t="s">
        <v>475</v>
      </c>
      <c r="G342" s="185" t="s">
        <v>193</v>
      </c>
      <c r="H342" s="186">
        <v>130</v>
      </c>
      <c r="I342" s="187"/>
      <c r="J342" s="188">
        <f>ROUND(I342*H342,2)</f>
        <v>0</v>
      </c>
      <c r="K342" s="184" t="s">
        <v>146</v>
      </c>
      <c r="L342" s="189"/>
      <c r="M342" s="190" t="s">
        <v>1</v>
      </c>
      <c r="N342" s="191" t="s">
        <v>38</v>
      </c>
      <c r="O342" s="59"/>
      <c r="P342" s="154">
        <f>O342*H342</f>
        <v>0</v>
      </c>
      <c r="Q342" s="154">
        <v>0.08</v>
      </c>
      <c r="R342" s="154">
        <f>Q342*H342</f>
        <v>10.4</v>
      </c>
      <c r="S342" s="154">
        <v>0</v>
      </c>
      <c r="T342" s="155">
        <f>S342*H342</f>
        <v>0</v>
      </c>
      <c r="U342" s="33"/>
      <c r="V342" s="33"/>
      <c r="W342" s="33"/>
      <c r="X342" s="33"/>
      <c r="Y342" s="33"/>
      <c r="Z342" s="33"/>
      <c r="AA342" s="33"/>
      <c r="AB342" s="33"/>
      <c r="AC342" s="33"/>
      <c r="AD342" s="33"/>
      <c r="AE342" s="33"/>
      <c r="AR342" s="156" t="s">
        <v>199</v>
      </c>
      <c r="AT342" s="156" t="s">
        <v>231</v>
      </c>
      <c r="AU342" s="156" t="s">
        <v>83</v>
      </c>
      <c r="AY342" s="18" t="s">
        <v>140</v>
      </c>
      <c r="BE342" s="157">
        <f>IF(N342="základní",J342,0)</f>
        <v>0</v>
      </c>
      <c r="BF342" s="157">
        <f>IF(N342="snížená",J342,0)</f>
        <v>0</v>
      </c>
      <c r="BG342" s="157">
        <f>IF(N342="zákl. přenesená",J342,0)</f>
        <v>0</v>
      </c>
      <c r="BH342" s="157">
        <f>IF(N342="sníž. přenesená",J342,0)</f>
        <v>0</v>
      </c>
      <c r="BI342" s="157">
        <f>IF(N342="nulová",J342,0)</f>
        <v>0</v>
      </c>
      <c r="BJ342" s="18" t="s">
        <v>81</v>
      </c>
      <c r="BK342" s="157">
        <f>ROUND(I342*H342,2)</f>
        <v>0</v>
      </c>
      <c r="BL342" s="18" t="s">
        <v>147</v>
      </c>
      <c r="BM342" s="156" t="s">
        <v>476</v>
      </c>
    </row>
    <row r="343" spans="1:65" s="2" customFormat="1" ht="11.25">
      <c r="A343" s="33"/>
      <c r="B343" s="34"/>
      <c r="C343" s="33"/>
      <c r="D343" s="158" t="s">
        <v>149</v>
      </c>
      <c r="E343" s="33"/>
      <c r="F343" s="159" t="s">
        <v>475</v>
      </c>
      <c r="G343" s="33"/>
      <c r="H343" s="33"/>
      <c r="I343" s="160"/>
      <c r="J343" s="33"/>
      <c r="K343" s="33"/>
      <c r="L343" s="34"/>
      <c r="M343" s="161"/>
      <c r="N343" s="162"/>
      <c r="O343" s="59"/>
      <c r="P343" s="59"/>
      <c r="Q343" s="59"/>
      <c r="R343" s="59"/>
      <c r="S343" s="59"/>
      <c r="T343" s="60"/>
      <c r="U343" s="33"/>
      <c r="V343" s="33"/>
      <c r="W343" s="33"/>
      <c r="X343" s="33"/>
      <c r="Y343" s="33"/>
      <c r="Z343" s="33"/>
      <c r="AA343" s="33"/>
      <c r="AB343" s="33"/>
      <c r="AC343" s="33"/>
      <c r="AD343" s="33"/>
      <c r="AE343" s="33"/>
      <c r="AT343" s="18" t="s">
        <v>149</v>
      </c>
      <c r="AU343" s="18" t="s">
        <v>83</v>
      </c>
    </row>
    <row r="344" spans="1:65" s="13" customFormat="1" ht="11.25">
      <c r="B344" s="166"/>
      <c r="D344" s="158" t="s">
        <v>155</v>
      </c>
      <c r="E344" s="167" t="s">
        <v>1</v>
      </c>
      <c r="F344" s="168" t="s">
        <v>361</v>
      </c>
      <c r="H344" s="169">
        <v>130</v>
      </c>
      <c r="I344" s="170"/>
      <c r="L344" s="166"/>
      <c r="M344" s="171"/>
      <c r="N344" s="172"/>
      <c r="O344" s="172"/>
      <c r="P344" s="172"/>
      <c r="Q344" s="172"/>
      <c r="R344" s="172"/>
      <c r="S344" s="172"/>
      <c r="T344" s="173"/>
      <c r="AT344" s="167" t="s">
        <v>155</v>
      </c>
      <c r="AU344" s="167" t="s">
        <v>83</v>
      </c>
      <c r="AV344" s="13" t="s">
        <v>83</v>
      </c>
      <c r="AW344" s="13" t="s">
        <v>30</v>
      </c>
      <c r="AX344" s="13" t="s">
        <v>81</v>
      </c>
      <c r="AY344" s="167" t="s">
        <v>140</v>
      </c>
    </row>
    <row r="345" spans="1:65" s="2" customFormat="1" ht="16.5" customHeight="1">
      <c r="A345" s="33"/>
      <c r="B345" s="144"/>
      <c r="C345" s="182" t="s">
        <v>477</v>
      </c>
      <c r="D345" s="182" t="s">
        <v>231</v>
      </c>
      <c r="E345" s="183" t="s">
        <v>478</v>
      </c>
      <c r="F345" s="184" t="s">
        <v>479</v>
      </c>
      <c r="G345" s="185" t="s">
        <v>193</v>
      </c>
      <c r="H345" s="186">
        <v>65</v>
      </c>
      <c r="I345" s="187"/>
      <c r="J345" s="188">
        <f>ROUND(I345*H345,2)</f>
        <v>0</v>
      </c>
      <c r="K345" s="184" t="s">
        <v>146</v>
      </c>
      <c r="L345" s="189"/>
      <c r="M345" s="190" t="s">
        <v>1</v>
      </c>
      <c r="N345" s="191" t="s">
        <v>38</v>
      </c>
      <c r="O345" s="59"/>
      <c r="P345" s="154">
        <f>O345*H345</f>
        <v>0</v>
      </c>
      <c r="Q345" s="154">
        <v>4.4999999999999998E-2</v>
      </c>
      <c r="R345" s="154">
        <f>Q345*H345</f>
        <v>2.9249999999999998</v>
      </c>
      <c r="S345" s="154">
        <v>0</v>
      </c>
      <c r="T345" s="155">
        <f>S345*H345</f>
        <v>0</v>
      </c>
      <c r="U345" s="33"/>
      <c r="V345" s="33"/>
      <c r="W345" s="33"/>
      <c r="X345" s="33"/>
      <c r="Y345" s="33"/>
      <c r="Z345" s="33"/>
      <c r="AA345" s="33"/>
      <c r="AB345" s="33"/>
      <c r="AC345" s="33"/>
      <c r="AD345" s="33"/>
      <c r="AE345" s="33"/>
      <c r="AR345" s="156" t="s">
        <v>199</v>
      </c>
      <c r="AT345" s="156" t="s">
        <v>231</v>
      </c>
      <c r="AU345" s="156" t="s">
        <v>83</v>
      </c>
      <c r="AY345" s="18" t="s">
        <v>140</v>
      </c>
      <c r="BE345" s="157">
        <f>IF(N345="základní",J345,0)</f>
        <v>0</v>
      </c>
      <c r="BF345" s="157">
        <f>IF(N345="snížená",J345,0)</f>
        <v>0</v>
      </c>
      <c r="BG345" s="157">
        <f>IF(N345="zákl. přenesená",J345,0)</f>
        <v>0</v>
      </c>
      <c r="BH345" s="157">
        <f>IF(N345="sníž. přenesená",J345,0)</f>
        <v>0</v>
      </c>
      <c r="BI345" s="157">
        <f>IF(N345="nulová",J345,0)</f>
        <v>0</v>
      </c>
      <c r="BJ345" s="18" t="s">
        <v>81</v>
      </c>
      <c r="BK345" s="157">
        <f>ROUND(I345*H345,2)</f>
        <v>0</v>
      </c>
      <c r="BL345" s="18" t="s">
        <v>147</v>
      </c>
      <c r="BM345" s="156" t="s">
        <v>480</v>
      </c>
    </row>
    <row r="346" spans="1:65" s="2" customFormat="1" ht="11.25">
      <c r="A346" s="33"/>
      <c r="B346" s="34"/>
      <c r="C346" s="33"/>
      <c r="D346" s="158" t="s">
        <v>149</v>
      </c>
      <c r="E346" s="33"/>
      <c r="F346" s="159" t="s">
        <v>479</v>
      </c>
      <c r="G346" s="33"/>
      <c r="H346" s="33"/>
      <c r="I346" s="160"/>
      <c r="J346" s="33"/>
      <c r="K346" s="33"/>
      <c r="L346" s="34"/>
      <c r="M346" s="161"/>
      <c r="N346" s="162"/>
      <c r="O346" s="59"/>
      <c r="P346" s="59"/>
      <c r="Q346" s="59"/>
      <c r="R346" s="59"/>
      <c r="S346" s="59"/>
      <c r="T346" s="60"/>
      <c r="U346" s="33"/>
      <c r="V346" s="33"/>
      <c r="W346" s="33"/>
      <c r="X346" s="33"/>
      <c r="Y346" s="33"/>
      <c r="Z346" s="33"/>
      <c r="AA346" s="33"/>
      <c r="AB346" s="33"/>
      <c r="AC346" s="33"/>
      <c r="AD346" s="33"/>
      <c r="AE346" s="33"/>
      <c r="AT346" s="18" t="s">
        <v>149</v>
      </c>
      <c r="AU346" s="18" t="s">
        <v>83</v>
      </c>
    </row>
    <row r="347" spans="1:65" s="13" customFormat="1" ht="11.25">
      <c r="B347" s="166"/>
      <c r="D347" s="158" t="s">
        <v>155</v>
      </c>
      <c r="E347" s="167" t="s">
        <v>1</v>
      </c>
      <c r="F347" s="168" t="s">
        <v>466</v>
      </c>
      <c r="H347" s="169">
        <v>65</v>
      </c>
      <c r="I347" s="170"/>
      <c r="L347" s="166"/>
      <c r="M347" s="171"/>
      <c r="N347" s="172"/>
      <c r="O347" s="172"/>
      <c r="P347" s="172"/>
      <c r="Q347" s="172"/>
      <c r="R347" s="172"/>
      <c r="S347" s="172"/>
      <c r="T347" s="173"/>
      <c r="AT347" s="167" t="s">
        <v>155</v>
      </c>
      <c r="AU347" s="167" t="s">
        <v>83</v>
      </c>
      <c r="AV347" s="13" t="s">
        <v>83</v>
      </c>
      <c r="AW347" s="13" t="s">
        <v>30</v>
      </c>
      <c r="AX347" s="13" t="s">
        <v>81</v>
      </c>
      <c r="AY347" s="167" t="s">
        <v>140</v>
      </c>
    </row>
    <row r="348" spans="1:65" s="2" customFormat="1" ht="33" customHeight="1">
      <c r="A348" s="33"/>
      <c r="B348" s="144"/>
      <c r="C348" s="145" t="s">
        <v>481</v>
      </c>
      <c r="D348" s="145" t="s">
        <v>142</v>
      </c>
      <c r="E348" s="146" t="s">
        <v>482</v>
      </c>
      <c r="F348" s="147" t="s">
        <v>483</v>
      </c>
      <c r="G348" s="148" t="s">
        <v>193</v>
      </c>
      <c r="H348" s="149">
        <v>65</v>
      </c>
      <c r="I348" s="150"/>
      <c r="J348" s="151">
        <f>ROUND(I348*H348,2)</f>
        <v>0</v>
      </c>
      <c r="K348" s="147" t="s">
        <v>146</v>
      </c>
      <c r="L348" s="34"/>
      <c r="M348" s="152" t="s">
        <v>1</v>
      </c>
      <c r="N348" s="153" t="s">
        <v>38</v>
      </c>
      <c r="O348" s="59"/>
      <c r="P348" s="154">
        <f>O348*H348</f>
        <v>0</v>
      </c>
      <c r="Q348" s="154">
        <v>0.1295</v>
      </c>
      <c r="R348" s="154">
        <f>Q348*H348</f>
        <v>8.4175000000000004</v>
      </c>
      <c r="S348" s="154">
        <v>0</v>
      </c>
      <c r="T348" s="155">
        <f>S348*H348</f>
        <v>0</v>
      </c>
      <c r="U348" s="33"/>
      <c r="V348" s="33"/>
      <c r="W348" s="33"/>
      <c r="X348" s="33"/>
      <c r="Y348" s="33"/>
      <c r="Z348" s="33"/>
      <c r="AA348" s="33"/>
      <c r="AB348" s="33"/>
      <c r="AC348" s="33"/>
      <c r="AD348" s="33"/>
      <c r="AE348" s="33"/>
      <c r="AR348" s="156" t="s">
        <v>147</v>
      </c>
      <c r="AT348" s="156" t="s">
        <v>142</v>
      </c>
      <c r="AU348" s="156" t="s">
        <v>83</v>
      </c>
      <c r="AY348" s="18" t="s">
        <v>140</v>
      </c>
      <c r="BE348" s="157">
        <f>IF(N348="základní",J348,0)</f>
        <v>0</v>
      </c>
      <c r="BF348" s="157">
        <f>IF(N348="snížená",J348,0)</f>
        <v>0</v>
      </c>
      <c r="BG348" s="157">
        <f>IF(N348="zákl. přenesená",J348,0)</f>
        <v>0</v>
      </c>
      <c r="BH348" s="157">
        <f>IF(N348="sníž. přenesená",J348,0)</f>
        <v>0</v>
      </c>
      <c r="BI348" s="157">
        <f>IF(N348="nulová",J348,0)</f>
        <v>0</v>
      </c>
      <c r="BJ348" s="18" t="s">
        <v>81</v>
      </c>
      <c r="BK348" s="157">
        <f>ROUND(I348*H348,2)</f>
        <v>0</v>
      </c>
      <c r="BL348" s="18" t="s">
        <v>147</v>
      </c>
      <c r="BM348" s="156" t="s">
        <v>484</v>
      </c>
    </row>
    <row r="349" spans="1:65" s="2" customFormat="1" ht="29.25">
      <c r="A349" s="33"/>
      <c r="B349" s="34"/>
      <c r="C349" s="33"/>
      <c r="D349" s="158" t="s">
        <v>149</v>
      </c>
      <c r="E349" s="33"/>
      <c r="F349" s="159" t="s">
        <v>485</v>
      </c>
      <c r="G349" s="33"/>
      <c r="H349" s="33"/>
      <c r="I349" s="160"/>
      <c r="J349" s="33"/>
      <c r="K349" s="33"/>
      <c r="L349" s="34"/>
      <c r="M349" s="161"/>
      <c r="N349" s="162"/>
      <c r="O349" s="59"/>
      <c r="P349" s="59"/>
      <c r="Q349" s="59"/>
      <c r="R349" s="59"/>
      <c r="S349" s="59"/>
      <c r="T349" s="60"/>
      <c r="U349" s="33"/>
      <c r="V349" s="33"/>
      <c r="W349" s="33"/>
      <c r="X349" s="33"/>
      <c r="Y349" s="33"/>
      <c r="Z349" s="33"/>
      <c r="AA349" s="33"/>
      <c r="AB349" s="33"/>
      <c r="AC349" s="33"/>
      <c r="AD349" s="33"/>
      <c r="AE349" s="33"/>
      <c r="AT349" s="18" t="s">
        <v>149</v>
      </c>
      <c r="AU349" s="18" t="s">
        <v>83</v>
      </c>
    </row>
    <row r="350" spans="1:65" s="2" customFormat="1" ht="11.25">
      <c r="A350" s="33"/>
      <c r="B350" s="34"/>
      <c r="C350" s="33"/>
      <c r="D350" s="163" t="s">
        <v>151</v>
      </c>
      <c r="E350" s="33"/>
      <c r="F350" s="164" t="s">
        <v>486</v>
      </c>
      <c r="G350" s="33"/>
      <c r="H350" s="33"/>
      <c r="I350" s="160"/>
      <c r="J350" s="33"/>
      <c r="K350" s="33"/>
      <c r="L350" s="34"/>
      <c r="M350" s="161"/>
      <c r="N350" s="162"/>
      <c r="O350" s="59"/>
      <c r="P350" s="59"/>
      <c r="Q350" s="59"/>
      <c r="R350" s="59"/>
      <c r="S350" s="59"/>
      <c r="T350" s="60"/>
      <c r="U350" s="33"/>
      <c r="V350" s="33"/>
      <c r="W350" s="33"/>
      <c r="X350" s="33"/>
      <c r="Y350" s="33"/>
      <c r="Z350" s="33"/>
      <c r="AA350" s="33"/>
      <c r="AB350" s="33"/>
      <c r="AC350" s="33"/>
      <c r="AD350" s="33"/>
      <c r="AE350" s="33"/>
      <c r="AT350" s="18" t="s">
        <v>151</v>
      </c>
      <c r="AU350" s="18" t="s">
        <v>83</v>
      </c>
    </row>
    <row r="351" spans="1:65" s="2" customFormat="1" ht="97.5">
      <c r="A351" s="33"/>
      <c r="B351" s="34"/>
      <c r="C351" s="33"/>
      <c r="D351" s="158" t="s">
        <v>153</v>
      </c>
      <c r="E351" s="33"/>
      <c r="F351" s="165" t="s">
        <v>487</v>
      </c>
      <c r="G351" s="33"/>
      <c r="H351" s="33"/>
      <c r="I351" s="160"/>
      <c r="J351" s="33"/>
      <c r="K351" s="33"/>
      <c r="L351" s="34"/>
      <c r="M351" s="161"/>
      <c r="N351" s="162"/>
      <c r="O351" s="59"/>
      <c r="P351" s="59"/>
      <c r="Q351" s="59"/>
      <c r="R351" s="59"/>
      <c r="S351" s="59"/>
      <c r="T351" s="60"/>
      <c r="U351" s="33"/>
      <c r="V351" s="33"/>
      <c r="W351" s="33"/>
      <c r="X351" s="33"/>
      <c r="Y351" s="33"/>
      <c r="Z351" s="33"/>
      <c r="AA351" s="33"/>
      <c r="AB351" s="33"/>
      <c r="AC351" s="33"/>
      <c r="AD351" s="33"/>
      <c r="AE351" s="33"/>
      <c r="AT351" s="18" t="s">
        <v>153</v>
      </c>
      <c r="AU351" s="18" t="s">
        <v>83</v>
      </c>
    </row>
    <row r="352" spans="1:65" s="13" customFormat="1" ht="11.25">
      <c r="B352" s="166"/>
      <c r="D352" s="158" t="s">
        <v>155</v>
      </c>
      <c r="E352" s="167" t="s">
        <v>1</v>
      </c>
      <c r="F352" s="168" t="s">
        <v>466</v>
      </c>
      <c r="H352" s="169">
        <v>65</v>
      </c>
      <c r="I352" s="170"/>
      <c r="L352" s="166"/>
      <c r="M352" s="171"/>
      <c r="N352" s="172"/>
      <c r="O352" s="172"/>
      <c r="P352" s="172"/>
      <c r="Q352" s="172"/>
      <c r="R352" s="172"/>
      <c r="S352" s="172"/>
      <c r="T352" s="173"/>
      <c r="AT352" s="167" t="s">
        <v>155</v>
      </c>
      <c r="AU352" s="167" t="s">
        <v>83</v>
      </c>
      <c r="AV352" s="13" t="s">
        <v>83</v>
      </c>
      <c r="AW352" s="13" t="s">
        <v>30</v>
      </c>
      <c r="AX352" s="13" t="s">
        <v>81</v>
      </c>
      <c r="AY352" s="167" t="s">
        <v>140</v>
      </c>
    </row>
    <row r="353" spans="1:65" s="2" customFormat="1" ht="24.2" customHeight="1">
      <c r="A353" s="33"/>
      <c r="B353" s="144"/>
      <c r="C353" s="145" t="s">
        <v>488</v>
      </c>
      <c r="D353" s="145" t="s">
        <v>142</v>
      </c>
      <c r="E353" s="146" t="s">
        <v>489</v>
      </c>
      <c r="F353" s="147" t="s">
        <v>490</v>
      </c>
      <c r="G353" s="148" t="s">
        <v>145</v>
      </c>
      <c r="H353" s="149">
        <v>160</v>
      </c>
      <c r="I353" s="150"/>
      <c r="J353" s="151">
        <f>ROUND(I353*H353,2)</f>
        <v>0</v>
      </c>
      <c r="K353" s="147" t="s">
        <v>146</v>
      </c>
      <c r="L353" s="34"/>
      <c r="M353" s="152" t="s">
        <v>1</v>
      </c>
      <c r="N353" s="153" t="s">
        <v>38</v>
      </c>
      <c r="O353" s="59"/>
      <c r="P353" s="154">
        <f>O353*H353</f>
        <v>0</v>
      </c>
      <c r="Q353" s="154">
        <v>6.8999999999999997E-4</v>
      </c>
      <c r="R353" s="154">
        <f>Q353*H353</f>
        <v>0.1104</v>
      </c>
      <c r="S353" s="154">
        <v>0</v>
      </c>
      <c r="T353" s="155">
        <f>S353*H353</f>
        <v>0</v>
      </c>
      <c r="U353" s="33"/>
      <c r="V353" s="33"/>
      <c r="W353" s="33"/>
      <c r="X353" s="33"/>
      <c r="Y353" s="33"/>
      <c r="Z353" s="33"/>
      <c r="AA353" s="33"/>
      <c r="AB353" s="33"/>
      <c r="AC353" s="33"/>
      <c r="AD353" s="33"/>
      <c r="AE353" s="33"/>
      <c r="AR353" s="156" t="s">
        <v>147</v>
      </c>
      <c r="AT353" s="156" t="s">
        <v>142</v>
      </c>
      <c r="AU353" s="156" t="s">
        <v>83</v>
      </c>
      <c r="AY353" s="18" t="s">
        <v>140</v>
      </c>
      <c r="BE353" s="157">
        <f>IF(N353="základní",J353,0)</f>
        <v>0</v>
      </c>
      <c r="BF353" s="157">
        <f>IF(N353="snížená",J353,0)</f>
        <v>0</v>
      </c>
      <c r="BG353" s="157">
        <f>IF(N353="zákl. přenesená",J353,0)</f>
        <v>0</v>
      </c>
      <c r="BH353" s="157">
        <f>IF(N353="sníž. přenesená",J353,0)</f>
        <v>0</v>
      </c>
      <c r="BI353" s="157">
        <f>IF(N353="nulová",J353,0)</f>
        <v>0</v>
      </c>
      <c r="BJ353" s="18" t="s">
        <v>81</v>
      </c>
      <c r="BK353" s="157">
        <f>ROUND(I353*H353,2)</f>
        <v>0</v>
      </c>
      <c r="BL353" s="18" t="s">
        <v>147</v>
      </c>
      <c r="BM353" s="156" t="s">
        <v>491</v>
      </c>
    </row>
    <row r="354" spans="1:65" s="2" customFormat="1" ht="19.5">
      <c r="A354" s="33"/>
      <c r="B354" s="34"/>
      <c r="C354" s="33"/>
      <c r="D354" s="158" t="s">
        <v>149</v>
      </c>
      <c r="E354" s="33"/>
      <c r="F354" s="159" t="s">
        <v>492</v>
      </c>
      <c r="G354" s="33"/>
      <c r="H354" s="33"/>
      <c r="I354" s="160"/>
      <c r="J354" s="33"/>
      <c r="K354" s="33"/>
      <c r="L354" s="34"/>
      <c r="M354" s="161"/>
      <c r="N354" s="162"/>
      <c r="O354" s="59"/>
      <c r="P354" s="59"/>
      <c r="Q354" s="59"/>
      <c r="R354" s="59"/>
      <c r="S354" s="59"/>
      <c r="T354" s="60"/>
      <c r="U354" s="33"/>
      <c r="V354" s="33"/>
      <c r="W354" s="33"/>
      <c r="X354" s="33"/>
      <c r="Y354" s="33"/>
      <c r="Z354" s="33"/>
      <c r="AA354" s="33"/>
      <c r="AB354" s="33"/>
      <c r="AC354" s="33"/>
      <c r="AD354" s="33"/>
      <c r="AE354" s="33"/>
      <c r="AT354" s="18" t="s">
        <v>149</v>
      </c>
      <c r="AU354" s="18" t="s">
        <v>83</v>
      </c>
    </row>
    <row r="355" spans="1:65" s="2" customFormat="1" ht="11.25">
      <c r="A355" s="33"/>
      <c r="B355" s="34"/>
      <c r="C355" s="33"/>
      <c r="D355" s="163" t="s">
        <v>151</v>
      </c>
      <c r="E355" s="33"/>
      <c r="F355" s="164" t="s">
        <v>493</v>
      </c>
      <c r="G355" s="33"/>
      <c r="H355" s="33"/>
      <c r="I355" s="160"/>
      <c r="J355" s="33"/>
      <c r="K355" s="33"/>
      <c r="L355" s="34"/>
      <c r="M355" s="161"/>
      <c r="N355" s="162"/>
      <c r="O355" s="59"/>
      <c r="P355" s="59"/>
      <c r="Q355" s="59"/>
      <c r="R355" s="59"/>
      <c r="S355" s="59"/>
      <c r="T355" s="60"/>
      <c r="U355" s="33"/>
      <c r="V355" s="33"/>
      <c r="W355" s="33"/>
      <c r="X355" s="33"/>
      <c r="Y355" s="33"/>
      <c r="Z355" s="33"/>
      <c r="AA355" s="33"/>
      <c r="AB355" s="33"/>
      <c r="AC355" s="33"/>
      <c r="AD355" s="33"/>
      <c r="AE355" s="33"/>
      <c r="AT355" s="18" t="s">
        <v>151</v>
      </c>
      <c r="AU355" s="18" t="s">
        <v>83</v>
      </c>
    </row>
    <row r="356" spans="1:65" s="13" customFormat="1" ht="11.25">
      <c r="B356" s="166"/>
      <c r="D356" s="158" t="s">
        <v>155</v>
      </c>
      <c r="E356" s="167" t="s">
        <v>1</v>
      </c>
      <c r="F356" s="168" t="s">
        <v>332</v>
      </c>
      <c r="H356" s="169">
        <v>160</v>
      </c>
      <c r="I356" s="170"/>
      <c r="L356" s="166"/>
      <c r="M356" s="171"/>
      <c r="N356" s="172"/>
      <c r="O356" s="172"/>
      <c r="P356" s="172"/>
      <c r="Q356" s="172"/>
      <c r="R356" s="172"/>
      <c r="S356" s="172"/>
      <c r="T356" s="173"/>
      <c r="AT356" s="167" t="s">
        <v>155</v>
      </c>
      <c r="AU356" s="167" t="s">
        <v>83</v>
      </c>
      <c r="AV356" s="13" t="s">
        <v>83</v>
      </c>
      <c r="AW356" s="13" t="s">
        <v>30</v>
      </c>
      <c r="AX356" s="13" t="s">
        <v>81</v>
      </c>
      <c r="AY356" s="167" t="s">
        <v>140</v>
      </c>
    </row>
    <row r="357" spans="1:65" s="2" customFormat="1" ht="33" customHeight="1">
      <c r="A357" s="33"/>
      <c r="B357" s="144"/>
      <c r="C357" s="145" t="s">
        <v>494</v>
      </c>
      <c r="D357" s="145" t="s">
        <v>142</v>
      </c>
      <c r="E357" s="146" t="s">
        <v>495</v>
      </c>
      <c r="F357" s="147" t="s">
        <v>496</v>
      </c>
      <c r="G357" s="148" t="s">
        <v>193</v>
      </c>
      <c r="H357" s="149">
        <v>40</v>
      </c>
      <c r="I357" s="150"/>
      <c r="J357" s="151">
        <f>ROUND(I357*H357,2)</f>
        <v>0</v>
      </c>
      <c r="K357" s="147" t="s">
        <v>146</v>
      </c>
      <c r="L357" s="34"/>
      <c r="M357" s="152" t="s">
        <v>1</v>
      </c>
      <c r="N357" s="153" t="s">
        <v>38</v>
      </c>
      <c r="O357" s="59"/>
      <c r="P357" s="154">
        <f>O357*H357</f>
        <v>0</v>
      </c>
      <c r="Q357" s="154">
        <v>6.0999999999999997E-4</v>
      </c>
      <c r="R357" s="154">
        <f>Q357*H357</f>
        <v>2.4399999999999998E-2</v>
      </c>
      <c r="S357" s="154">
        <v>0</v>
      </c>
      <c r="T357" s="155">
        <f>S357*H357</f>
        <v>0</v>
      </c>
      <c r="U357" s="33"/>
      <c r="V357" s="33"/>
      <c r="W357" s="33"/>
      <c r="X357" s="33"/>
      <c r="Y357" s="33"/>
      <c r="Z357" s="33"/>
      <c r="AA357" s="33"/>
      <c r="AB357" s="33"/>
      <c r="AC357" s="33"/>
      <c r="AD357" s="33"/>
      <c r="AE357" s="33"/>
      <c r="AR357" s="156" t="s">
        <v>147</v>
      </c>
      <c r="AT357" s="156" t="s">
        <v>142</v>
      </c>
      <c r="AU357" s="156" t="s">
        <v>83</v>
      </c>
      <c r="AY357" s="18" t="s">
        <v>140</v>
      </c>
      <c r="BE357" s="157">
        <f>IF(N357="základní",J357,0)</f>
        <v>0</v>
      </c>
      <c r="BF357" s="157">
        <f>IF(N357="snížená",J357,0)</f>
        <v>0</v>
      </c>
      <c r="BG357" s="157">
        <f>IF(N357="zákl. přenesená",J357,0)</f>
        <v>0</v>
      </c>
      <c r="BH357" s="157">
        <f>IF(N357="sníž. přenesená",J357,0)</f>
        <v>0</v>
      </c>
      <c r="BI357" s="157">
        <f>IF(N357="nulová",J357,0)</f>
        <v>0</v>
      </c>
      <c r="BJ357" s="18" t="s">
        <v>81</v>
      </c>
      <c r="BK357" s="157">
        <f>ROUND(I357*H357,2)</f>
        <v>0</v>
      </c>
      <c r="BL357" s="18" t="s">
        <v>147</v>
      </c>
      <c r="BM357" s="156" t="s">
        <v>497</v>
      </c>
    </row>
    <row r="358" spans="1:65" s="2" customFormat="1" ht="39">
      <c r="A358" s="33"/>
      <c r="B358" s="34"/>
      <c r="C358" s="33"/>
      <c r="D358" s="158" t="s">
        <v>149</v>
      </c>
      <c r="E358" s="33"/>
      <c r="F358" s="159" t="s">
        <v>498</v>
      </c>
      <c r="G358" s="33"/>
      <c r="H358" s="33"/>
      <c r="I358" s="160"/>
      <c r="J358" s="33"/>
      <c r="K358" s="33"/>
      <c r="L358" s="34"/>
      <c r="M358" s="161"/>
      <c r="N358" s="162"/>
      <c r="O358" s="59"/>
      <c r="P358" s="59"/>
      <c r="Q358" s="59"/>
      <c r="R358" s="59"/>
      <c r="S358" s="59"/>
      <c r="T358" s="60"/>
      <c r="U358" s="33"/>
      <c r="V358" s="33"/>
      <c r="W358" s="33"/>
      <c r="X358" s="33"/>
      <c r="Y358" s="33"/>
      <c r="Z358" s="33"/>
      <c r="AA358" s="33"/>
      <c r="AB358" s="33"/>
      <c r="AC358" s="33"/>
      <c r="AD358" s="33"/>
      <c r="AE358" s="33"/>
      <c r="AT358" s="18" t="s">
        <v>149</v>
      </c>
      <c r="AU358" s="18" t="s">
        <v>83</v>
      </c>
    </row>
    <row r="359" spans="1:65" s="2" customFormat="1" ht="11.25">
      <c r="A359" s="33"/>
      <c r="B359" s="34"/>
      <c r="C359" s="33"/>
      <c r="D359" s="163" t="s">
        <v>151</v>
      </c>
      <c r="E359" s="33"/>
      <c r="F359" s="164" t="s">
        <v>499</v>
      </c>
      <c r="G359" s="33"/>
      <c r="H359" s="33"/>
      <c r="I359" s="160"/>
      <c r="J359" s="33"/>
      <c r="K359" s="33"/>
      <c r="L359" s="34"/>
      <c r="M359" s="161"/>
      <c r="N359" s="162"/>
      <c r="O359" s="59"/>
      <c r="P359" s="59"/>
      <c r="Q359" s="59"/>
      <c r="R359" s="59"/>
      <c r="S359" s="59"/>
      <c r="T359" s="60"/>
      <c r="U359" s="33"/>
      <c r="V359" s="33"/>
      <c r="W359" s="33"/>
      <c r="X359" s="33"/>
      <c r="Y359" s="33"/>
      <c r="Z359" s="33"/>
      <c r="AA359" s="33"/>
      <c r="AB359" s="33"/>
      <c r="AC359" s="33"/>
      <c r="AD359" s="33"/>
      <c r="AE359" s="33"/>
      <c r="AT359" s="18" t="s">
        <v>151</v>
      </c>
      <c r="AU359" s="18" t="s">
        <v>83</v>
      </c>
    </row>
    <row r="360" spans="1:65" s="2" customFormat="1" ht="29.25">
      <c r="A360" s="33"/>
      <c r="B360" s="34"/>
      <c r="C360" s="33"/>
      <c r="D360" s="158" t="s">
        <v>153</v>
      </c>
      <c r="E360" s="33"/>
      <c r="F360" s="165" t="s">
        <v>500</v>
      </c>
      <c r="G360" s="33"/>
      <c r="H360" s="33"/>
      <c r="I360" s="160"/>
      <c r="J360" s="33"/>
      <c r="K360" s="33"/>
      <c r="L360" s="34"/>
      <c r="M360" s="161"/>
      <c r="N360" s="162"/>
      <c r="O360" s="59"/>
      <c r="P360" s="59"/>
      <c r="Q360" s="59"/>
      <c r="R360" s="59"/>
      <c r="S360" s="59"/>
      <c r="T360" s="60"/>
      <c r="U360" s="33"/>
      <c r="V360" s="33"/>
      <c r="W360" s="33"/>
      <c r="X360" s="33"/>
      <c r="Y360" s="33"/>
      <c r="Z360" s="33"/>
      <c r="AA360" s="33"/>
      <c r="AB360" s="33"/>
      <c r="AC360" s="33"/>
      <c r="AD360" s="33"/>
      <c r="AE360" s="33"/>
      <c r="AT360" s="18" t="s">
        <v>153</v>
      </c>
      <c r="AU360" s="18" t="s">
        <v>83</v>
      </c>
    </row>
    <row r="361" spans="1:65" s="13" customFormat="1" ht="22.5">
      <c r="B361" s="166"/>
      <c r="D361" s="158" t="s">
        <v>155</v>
      </c>
      <c r="E361" s="167" t="s">
        <v>1</v>
      </c>
      <c r="F361" s="168" t="s">
        <v>501</v>
      </c>
      <c r="H361" s="169">
        <v>40</v>
      </c>
      <c r="I361" s="170"/>
      <c r="L361" s="166"/>
      <c r="M361" s="171"/>
      <c r="N361" s="172"/>
      <c r="O361" s="172"/>
      <c r="P361" s="172"/>
      <c r="Q361" s="172"/>
      <c r="R361" s="172"/>
      <c r="S361" s="172"/>
      <c r="T361" s="173"/>
      <c r="AT361" s="167" t="s">
        <v>155</v>
      </c>
      <c r="AU361" s="167" t="s">
        <v>83</v>
      </c>
      <c r="AV361" s="13" t="s">
        <v>83</v>
      </c>
      <c r="AW361" s="13" t="s">
        <v>30</v>
      </c>
      <c r="AX361" s="13" t="s">
        <v>73</v>
      </c>
      <c r="AY361" s="167" t="s">
        <v>140</v>
      </c>
    </row>
    <row r="362" spans="1:65" s="14" customFormat="1" ht="11.25">
      <c r="B362" s="174"/>
      <c r="D362" s="158" t="s">
        <v>155</v>
      </c>
      <c r="E362" s="175" t="s">
        <v>1</v>
      </c>
      <c r="F362" s="176" t="s">
        <v>157</v>
      </c>
      <c r="H362" s="177">
        <v>40</v>
      </c>
      <c r="I362" s="178"/>
      <c r="L362" s="174"/>
      <c r="M362" s="179"/>
      <c r="N362" s="180"/>
      <c r="O362" s="180"/>
      <c r="P362" s="180"/>
      <c r="Q362" s="180"/>
      <c r="R362" s="180"/>
      <c r="S362" s="180"/>
      <c r="T362" s="181"/>
      <c r="AT362" s="175" t="s">
        <v>155</v>
      </c>
      <c r="AU362" s="175" t="s">
        <v>83</v>
      </c>
      <c r="AV362" s="14" t="s">
        <v>147</v>
      </c>
      <c r="AW362" s="14" t="s">
        <v>30</v>
      </c>
      <c r="AX362" s="14" t="s">
        <v>81</v>
      </c>
      <c r="AY362" s="175" t="s">
        <v>140</v>
      </c>
    </row>
    <row r="363" spans="1:65" s="2" customFormat="1" ht="21.75" customHeight="1">
      <c r="A363" s="33"/>
      <c r="B363" s="144"/>
      <c r="C363" s="145" t="s">
        <v>502</v>
      </c>
      <c r="D363" s="145" t="s">
        <v>142</v>
      </c>
      <c r="E363" s="146" t="s">
        <v>503</v>
      </c>
      <c r="F363" s="147" t="s">
        <v>504</v>
      </c>
      <c r="G363" s="148" t="s">
        <v>193</v>
      </c>
      <c r="H363" s="149">
        <v>40</v>
      </c>
      <c r="I363" s="150"/>
      <c r="J363" s="151">
        <f>ROUND(I363*H363,2)</f>
        <v>0</v>
      </c>
      <c r="K363" s="147" t="s">
        <v>238</v>
      </c>
      <c r="L363" s="34"/>
      <c r="M363" s="152" t="s">
        <v>1</v>
      </c>
      <c r="N363" s="153" t="s">
        <v>38</v>
      </c>
      <c r="O363" s="59"/>
      <c r="P363" s="154">
        <f>O363*H363</f>
        <v>0</v>
      </c>
      <c r="Q363" s="154">
        <v>0</v>
      </c>
      <c r="R363" s="154">
        <f>Q363*H363</f>
        <v>0</v>
      </c>
      <c r="S363" s="154">
        <v>0</v>
      </c>
      <c r="T363" s="155">
        <f>S363*H363</f>
        <v>0</v>
      </c>
      <c r="U363" s="33"/>
      <c r="V363" s="33"/>
      <c r="W363" s="33"/>
      <c r="X363" s="33"/>
      <c r="Y363" s="33"/>
      <c r="Z363" s="33"/>
      <c r="AA363" s="33"/>
      <c r="AB363" s="33"/>
      <c r="AC363" s="33"/>
      <c r="AD363" s="33"/>
      <c r="AE363" s="33"/>
      <c r="AR363" s="156" t="s">
        <v>147</v>
      </c>
      <c r="AT363" s="156" t="s">
        <v>142</v>
      </c>
      <c r="AU363" s="156" t="s">
        <v>83</v>
      </c>
      <c r="AY363" s="18" t="s">
        <v>140</v>
      </c>
      <c r="BE363" s="157">
        <f>IF(N363="základní",J363,0)</f>
        <v>0</v>
      </c>
      <c r="BF363" s="157">
        <f>IF(N363="snížená",J363,0)</f>
        <v>0</v>
      </c>
      <c r="BG363" s="157">
        <f>IF(N363="zákl. přenesená",J363,0)</f>
        <v>0</v>
      </c>
      <c r="BH363" s="157">
        <f>IF(N363="sníž. přenesená",J363,0)</f>
        <v>0</v>
      </c>
      <c r="BI363" s="157">
        <f>IF(N363="nulová",J363,0)</f>
        <v>0</v>
      </c>
      <c r="BJ363" s="18" t="s">
        <v>81</v>
      </c>
      <c r="BK363" s="157">
        <f>ROUND(I363*H363,2)</f>
        <v>0</v>
      </c>
      <c r="BL363" s="18" t="s">
        <v>147</v>
      </c>
      <c r="BM363" s="156" t="s">
        <v>505</v>
      </c>
    </row>
    <row r="364" spans="1:65" s="2" customFormat="1" ht="19.5">
      <c r="A364" s="33"/>
      <c r="B364" s="34"/>
      <c r="C364" s="33"/>
      <c r="D364" s="158" t="s">
        <v>149</v>
      </c>
      <c r="E364" s="33"/>
      <c r="F364" s="159" t="s">
        <v>506</v>
      </c>
      <c r="G364" s="33"/>
      <c r="H364" s="33"/>
      <c r="I364" s="160"/>
      <c r="J364" s="33"/>
      <c r="K364" s="33"/>
      <c r="L364" s="34"/>
      <c r="M364" s="161"/>
      <c r="N364" s="162"/>
      <c r="O364" s="59"/>
      <c r="P364" s="59"/>
      <c r="Q364" s="59"/>
      <c r="R364" s="59"/>
      <c r="S364" s="59"/>
      <c r="T364" s="60"/>
      <c r="U364" s="33"/>
      <c r="V364" s="33"/>
      <c r="W364" s="33"/>
      <c r="X364" s="33"/>
      <c r="Y364" s="33"/>
      <c r="Z364" s="33"/>
      <c r="AA364" s="33"/>
      <c r="AB364" s="33"/>
      <c r="AC364" s="33"/>
      <c r="AD364" s="33"/>
      <c r="AE364" s="33"/>
      <c r="AT364" s="18" t="s">
        <v>149</v>
      </c>
      <c r="AU364" s="18" t="s">
        <v>83</v>
      </c>
    </row>
    <row r="365" spans="1:65" s="2" customFormat="1" ht="19.5">
      <c r="A365" s="33"/>
      <c r="B365" s="34"/>
      <c r="C365" s="33"/>
      <c r="D365" s="158" t="s">
        <v>153</v>
      </c>
      <c r="E365" s="33"/>
      <c r="F365" s="165" t="s">
        <v>507</v>
      </c>
      <c r="G365" s="33"/>
      <c r="H365" s="33"/>
      <c r="I365" s="160"/>
      <c r="J365" s="33"/>
      <c r="K365" s="33"/>
      <c r="L365" s="34"/>
      <c r="M365" s="161"/>
      <c r="N365" s="162"/>
      <c r="O365" s="59"/>
      <c r="P365" s="59"/>
      <c r="Q365" s="59"/>
      <c r="R365" s="59"/>
      <c r="S365" s="59"/>
      <c r="T365" s="60"/>
      <c r="U365" s="33"/>
      <c r="V365" s="33"/>
      <c r="W365" s="33"/>
      <c r="X365" s="33"/>
      <c r="Y365" s="33"/>
      <c r="Z365" s="33"/>
      <c r="AA365" s="33"/>
      <c r="AB365" s="33"/>
      <c r="AC365" s="33"/>
      <c r="AD365" s="33"/>
      <c r="AE365" s="33"/>
      <c r="AT365" s="18" t="s">
        <v>153</v>
      </c>
      <c r="AU365" s="18" t="s">
        <v>83</v>
      </c>
    </row>
    <row r="366" spans="1:65" s="13" customFormat="1" ht="22.5">
      <c r="B366" s="166"/>
      <c r="D366" s="158" t="s">
        <v>155</v>
      </c>
      <c r="E366" s="167" t="s">
        <v>1</v>
      </c>
      <c r="F366" s="168" t="s">
        <v>508</v>
      </c>
      <c r="H366" s="169">
        <v>40</v>
      </c>
      <c r="I366" s="170"/>
      <c r="L366" s="166"/>
      <c r="M366" s="171"/>
      <c r="N366" s="172"/>
      <c r="O366" s="172"/>
      <c r="P366" s="172"/>
      <c r="Q366" s="172"/>
      <c r="R366" s="172"/>
      <c r="S366" s="172"/>
      <c r="T366" s="173"/>
      <c r="AT366" s="167" t="s">
        <v>155</v>
      </c>
      <c r="AU366" s="167" t="s">
        <v>83</v>
      </c>
      <c r="AV366" s="13" t="s">
        <v>83</v>
      </c>
      <c r="AW366" s="13" t="s">
        <v>30</v>
      </c>
      <c r="AX366" s="13" t="s">
        <v>81</v>
      </c>
      <c r="AY366" s="167" t="s">
        <v>140</v>
      </c>
    </row>
    <row r="367" spans="1:65" s="2" customFormat="1" ht="33" customHeight="1">
      <c r="A367" s="33"/>
      <c r="B367" s="144"/>
      <c r="C367" s="145" t="s">
        <v>509</v>
      </c>
      <c r="D367" s="145" t="s">
        <v>142</v>
      </c>
      <c r="E367" s="146" t="s">
        <v>510</v>
      </c>
      <c r="F367" s="147" t="s">
        <v>511</v>
      </c>
      <c r="G367" s="148" t="s">
        <v>193</v>
      </c>
      <c r="H367" s="149">
        <v>285.5</v>
      </c>
      <c r="I367" s="150"/>
      <c r="J367" s="151">
        <f>ROUND(I367*H367,2)</f>
        <v>0</v>
      </c>
      <c r="K367" s="147" t="s">
        <v>238</v>
      </c>
      <c r="L367" s="34"/>
      <c r="M367" s="152" t="s">
        <v>1</v>
      </c>
      <c r="N367" s="153" t="s">
        <v>38</v>
      </c>
      <c r="O367" s="59"/>
      <c r="P367" s="154">
        <f>O367*H367</f>
        <v>0</v>
      </c>
      <c r="Q367" s="154">
        <v>0</v>
      </c>
      <c r="R367" s="154">
        <f>Q367*H367</f>
        <v>0</v>
      </c>
      <c r="S367" s="154">
        <v>3.5000000000000003E-2</v>
      </c>
      <c r="T367" s="155">
        <f>S367*H367</f>
        <v>9.9925000000000015</v>
      </c>
      <c r="U367" s="33"/>
      <c r="V367" s="33"/>
      <c r="W367" s="33"/>
      <c r="X367" s="33"/>
      <c r="Y367" s="33"/>
      <c r="Z367" s="33"/>
      <c r="AA367" s="33"/>
      <c r="AB367" s="33"/>
      <c r="AC367" s="33"/>
      <c r="AD367" s="33"/>
      <c r="AE367" s="33"/>
      <c r="AR367" s="156" t="s">
        <v>147</v>
      </c>
      <c r="AT367" s="156" t="s">
        <v>142</v>
      </c>
      <c r="AU367" s="156" t="s">
        <v>83</v>
      </c>
      <c r="AY367" s="18" t="s">
        <v>140</v>
      </c>
      <c r="BE367" s="157">
        <f>IF(N367="základní",J367,0)</f>
        <v>0</v>
      </c>
      <c r="BF367" s="157">
        <f>IF(N367="snížená",J367,0)</f>
        <v>0</v>
      </c>
      <c r="BG367" s="157">
        <f>IF(N367="zákl. přenesená",J367,0)</f>
        <v>0</v>
      </c>
      <c r="BH367" s="157">
        <f>IF(N367="sníž. přenesená",J367,0)</f>
        <v>0</v>
      </c>
      <c r="BI367" s="157">
        <f>IF(N367="nulová",J367,0)</f>
        <v>0</v>
      </c>
      <c r="BJ367" s="18" t="s">
        <v>81</v>
      </c>
      <c r="BK367" s="157">
        <f>ROUND(I367*H367,2)</f>
        <v>0</v>
      </c>
      <c r="BL367" s="18" t="s">
        <v>147</v>
      </c>
      <c r="BM367" s="156" t="s">
        <v>512</v>
      </c>
    </row>
    <row r="368" spans="1:65" s="2" customFormat="1" ht="48.75">
      <c r="A368" s="33"/>
      <c r="B368" s="34"/>
      <c r="C368" s="33"/>
      <c r="D368" s="158" t="s">
        <v>149</v>
      </c>
      <c r="E368" s="33"/>
      <c r="F368" s="159" t="s">
        <v>513</v>
      </c>
      <c r="G368" s="33"/>
      <c r="H368" s="33"/>
      <c r="I368" s="160"/>
      <c r="J368" s="33"/>
      <c r="K368" s="33"/>
      <c r="L368" s="34"/>
      <c r="M368" s="161"/>
      <c r="N368" s="162"/>
      <c r="O368" s="59"/>
      <c r="P368" s="59"/>
      <c r="Q368" s="59"/>
      <c r="R368" s="59"/>
      <c r="S368" s="59"/>
      <c r="T368" s="60"/>
      <c r="U368" s="33"/>
      <c r="V368" s="33"/>
      <c r="W368" s="33"/>
      <c r="X368" s="33"/>
      <c r="Y368" s="33"/>
      <c r="Z368" s="33"/>
      <c r="AA368" s="33"/>
      <c r="AB368" s="33"/>
      <c r="AC368" s="33"/>
      <c r="AD368" s="33"/>
      <c r="AE368" s="33"/>
      <c r="AT368" s="18" t="s">
        <v>149</v>
      </c>
      <c r="AU368" s="18" t="s">
        <v>83</v>
      </c>
    </row>
    <row r="369" spans="1:65" s="2" customFormat="1" ht="97.5">
      <c r="A369" s="33"/>
      <c r="B369" s="34"/>
      <c r="C369" s="33"/>
      <c r="D369" s="158" t="s">
        <v>153</v>
      </c>
      <c r="E369" s="33"/>
      <c r="F369" s="165" t="s">
        <v>514</v>
      </c>
      <c r="G369" s="33"/>
      <c r="H369" s="33"/>
      <c r="I369" s="160"/>
      <c r="J369" s="33"/>
      <c r="K369" s="33"/>
      <c r="L369" s="34"/>
      <c r="M369" s="161"/>
      <c r="N369" s="162"/>
      <c r="O369" s="59"/>
      <c r="P369" s="59"/>
      <c r="Q369" s="59"/>
      <c r="R369" s="59"/>
      <c r="S369" s="59"/>
      <c r="T369" s="60"/>
      <c r="U369" s="33"/>
      <c r="V369" s="33"/>
      <c r="W369" s="33"/>
      <c r="X369" s="33"/>
      <c r="Y369" s="33"/>
      <c r="Z369" s="33"/>
      <c r="AA369" s="33"/>
      <c r="AB369" s="33"/>
      <c r="AC369" s="33"/>
      <c r="AD369" s="33"/>
      <c r="AE369" s="33"/>
      <c r="AT369" s="18" t="s">
        <v>153</v>
      </c>
      <c r="AU369" s="18" t="s">
        <v>83</v>
      </c>
    </row>
    <row r="370" spans="1:65" s="13" customFormat="1" ht="11.25">
      <c r="B370" s="166"/>
      <c r="D370" s="158" t="s">
        <v>155</v>
      </c>
      <c r="E370" s="167" t="s">
        <v>1</v>
      </c>
      <c r="F370" s="168" t="s">
        <v>515</v>
      </c>
      <c r="H370" s="169">
        <v>285.5</v>
      </c>
      <c r="I370" s="170"/>
      <c r="L370" s="166"/>
      <c r="M370" s="171"/>
      <c r="N370" s="172"/>
      <c r="O370" s="172"/>
      <c r="P370" s="172"/>
      <c r="Q370" s="172"/>
      <c r="R370" s="172"/>
      <c r="S370" s="172"/>
      <c r="T370" s="173"/>
      <c r="AT370" s="167" t="s">
        <v>155</v>
      </c>
      <c r="AU370" s="167" t="s">
        <v>83</v>
      </c>
      <c r="AV370" s="13" t="s">
        <v>83</v>
      </c>
      <c r="AW370" s="13" t="s">
        <v>30</v>
      </c>
      <c r="AX370" s="13" t="s">
        <v>81</v>
      </c>
      <c r="AY370" s="167" t="s">
        <v>140</v>
      </c>
    </row>
    <row r="371" spans="1:65" s="2" customFormat="1" ht="24.2" customHeight="1">
      <c r="A371" s="33"/>
      <c r="B371" s="144"/>
      <c r="C371" s="145" t="s">
        <v>516</v>
      </c>
      <c r="D371" s="145" t="s">
        <v>142</v>
      </c>
      <c r="E371" s="146" t="s">
        <v>517</v>
      </c>
      <c r="F371" s="147" t="s">
        <v>518</v>
      </c>
      <c r="G371" s="148" t="s">
        <v>393</v>
      </c>
      <c r="H371" s="149">
        <v>5</v>
      </c>
      <c r="I371" s="150"/>
      <c r="J371" s="151">
        <f>ROUND(I371*H371,2)</f>
        <v>0</v>
      </c>
      <c r="K371" s="147" t="s">
        <v>146</v>
      </c>
      <c r="L371" s="34"/>
      <c r="M371" s="152" t="s">
        <v>1</v>
      </c>
      <c r="N371" s="153" t="s">
        <v>38</v>
      </c>
      <c r="O371" s="59"/>
      <c r="P371" s="154">
        <f>O371*H371</f>
        <v>0</v>
      </c>
      <c r="Q371" s="154">
        <v>0</v>
      </c>
      <c r="R371" s="154">
        <f>Q371*H371</f>
        <v>0</v>
      </c>
      <c r="S371" s="154">
        <v>8.2000000000000003E-2</v>
      </c>
      <c r="T371" s="155">
        <f>S371*H371</f>
        <v>0.41000000000000003</v>
      </c>
      <c r="U371" s="33"/>
      <c r="V371" s="33"/>
      <c r="W371" s="33"/>
      <c r="X371" s="33"/>
      <c r="Y371" s="33"/>
      <c r="Z371" s="33"/>
      <c r="AA371" s="33"/>
      <c r="AB371" s="33"/>
      <c r="AC371" s="33"/>
      <c r="AD371" s="33"/>
      <c r="AE371" s="33"/>
      <c r="AR371" s="156" t="s">
        <v>147</v>
      </c>
      <c r="AT371" s="156" t="s">
        <v>142</v>
      </c>
      <c r="AU371" s="156" t="s">
        <v>83</v>
      </c>
      <c r="AY371" s="18" t="s">
        <v>140</v>
      </c>
      <c r="BE371" s="157">
        <f>IF(N371="základní",J371,0)</f>
        <v>0</v>
      </c>
      <c r="BF371" s="157">
        <f>IF(N371="snížená",J371,0)</f>
        <v>0</v>
      </c>
      <c r="BG371" s="157">
        <f>IF(N371="zákl. přenesená",J371,0)</f>
        <v>0</v>
      </c>
      <c r="BH371" s="157">
        <f>IF(N371="sníž. přenesená",J371,0)</f>
        <v>0</v>
      </c>
      <c r="BI371" s="157">
        <f>IF(N371="nulová",J371,0)</f>
        <v>0</v>
      </c>
      <c r="BJ371" s="18" t="s">
        <v>81</v>
      </c>
      <c r="BK371" s="157">
        <f>ROUND(I371*H371,2)</f>
        <v>0</v>
      </c>
      <c r="BL371" s="18" t="s">
        <v>147</v>
      </c>
      <c r="BM371" s="156" t="s">
        <v>519</v>
      </c>
    </row>
    <row r="372" spans="1:65" s="2" customFormat="1" ht="39">
      <c r="A372" s="33"/>
      <c r="B372" s="34"/>
      <c r="C372" s="33"/>
      <c r="D372" s="158" t="s">
        <v>149</v>
      </c>
      <c r="E372" s="33"/>
      <c r="F372" s="159" t="s">
        <v>520</v>
      </c>
      <c r="G372" s="33"/>
      <c r="H372" s="33"/>
      <c r="I372" s="160"/>
      <c r="J372" s="33"/>
      <c r="K372" s="33"/>
      <c r="L372" s="34"/>
      <c r="M372" s="161"/>
      <c r="N372" s="162"/>
      <c r="O372" s="59"/>
      <c r="P372" s="59"/>
      <c r="Q372" s="59"/>
      <c r="R372" s="59"/>
      <c r="S372" s="59"/>
      <c r="T372" s="60"/>
      <c r="U372" s="33"/>
      <c r="V372" s="33"/>
      <c r="W372" s="33"/>
      <c r="X372" s="33"/>
      <c r="Y372" s="33"/>
      <c r="Z372" s="33"/>
      <c r="AA372" s="33"/>
      <c r="AB372" s="33"/>
      <c r="AC372" s="33"/>
      <c r="AD372" s="33"/>
      <c r="AE372" s="33"/>
      <c r="AT372" s="18" t="s">
        <v>149</v>
      </c>
      <c r="AU372" s="18" t="s">
        <v>83</v>
      </c>
    </row>
    <row r="373" spans="1:65" s="2" customFormat="1" ht="11.25">
      <c r="A373" s="33"/>
      <c r="B373" s="34"/>
      <c r="C373" s="33"/>
      <c r="D373" s="163" t="s">
        <v>151</v>
      </c>
      <c r="E373" s="33"/>
      <c r="F373" s="164" t="s">
        <v>521</v>
      </c>
      <c r="G373" s="33"/>
      <c r="H373" s="33"/>
      <c r="I373" s="160"/>
      <c r="J373" s="33"/>
      <c r="K373" s="33"/>
      <c r="L373" s="34"/>
      <c r="M373" s="161"/>
      <c r="N373" s="162"/>
      <c r="O373" s="59"/>
      <c r="P373" s="59"/>
      <c r="Q373" s="59"/>
      <c r="R373" s="59"/>
      <c r="S373" s="59"/>
      <c r="T373" s="60"/>
      <c r="U373" s="33"/>
      <c r="V373" s="33"/>
      <c r="W373" s="33"/>
      <c r="X373" s="33"/>
      <c r="Y373" s="33"/>
      <c r="Z373" s="33"/>
      <c r="AA373" s="33"/>
      <c r="AB373" s="33"/>
      <c r="AC373" s="33"/>
      <c r="AD373" s="33"/>
      <c r="AE373" s="33"/>
      <c r="AT373" s="18" t="s">
        <v>151</v>
      </c>
      <c r="AU373" s="18" t="s">
        <v>83</v>
      </c>
    </row>
    <row r="374" spans="1:65" s="2" customFormat="1" ht="68.25">
      <c r="A374" s="33"/>
      <c r="B374" s="34"/>
      <c r="C374" s="33"/>
      <c r="D374" s="158" t="s">
        <v>153</v>
      </c>
      <c r="E374" s="33"/>
      <c r="F374" s="165" t="s">
        <v>522</v>
      </c>
      <c r="G374" s="33"/>
      <c r="H374" s="33"/>
      <c r="I374" s="160"/>
      <c r="J374" s="33"/>
      <c r="K374" s="33"/>
      <c r="L374" s="34"/>
      <c r="M374" s="161"/>
      <c r="N374" s="162"/>
      <c r="O374" s="59"/>
      <c r="P374" s="59"/>
      <c r="Q374" s="59"/>
      <c r="R374" s="59"/>
      <c r="S374" s="59"/>
      <c r="T374" s="60"/>
      <c r="U374" s="33"/>
      <c r="V374" s="33"/>
      <c r="W374" s="33"/>
      <c r="X374" s="33"/>
      <c r="Y374" s="33"/>
      <c r="Z374" s="33"/>
      <c r="AA374" s="33"/>
      <c r="AB374" s="33"/>
      <c r="AC374" s="33"/>
      <c r="AD374" s="33"/>
      <c r="AE374" s="33"/>
      <c r="AT374" s="18" t="s">
        <v>153</v>
      </c>
      <c r="AU374" s="18" t="s">
        <v>83</v>
      </c>
    </row>
    <row r="375" spans="1:65" s="13" customFormat="1" ht="11.25">
      <c r="B375" s="166"/>
      <c r="D375" s="158" t="s">
        <v>155</v>
      </c>
      <c r="E375" s="167" t="s">
        <v>1</v>
      </c>
      <c r="F375" s="168" t="s">
        <v>523</v>
      </c>
      <c r="H375" s="169">
        <v>5</v>
      </c>
      <c r="I375" s="170"/>
      <c r="L375" s="166"/>
      <c r="M375" s="171"/>
      <c r="N375" s="172"/>
      <c r="O375" s="172"/>
      <c r="P375" s="172"/>
      <c r="Q375" s="172"/>
      <c r="R375" s="172"/>
      <c r="S375" s="172"/>
      <c r="T375" s="173"/>
      <c r="AT375" s="167" t="s">
        <v>155</v>
      </c>
      <c r="AU375" s="167" t="s">
        <v>83</v>
      </c>
      <c r="AV375" s="13" t="s">
        <v>83</v>
      </c>
      <c r="AW375" s="13" t="s">
        <v>30</v>
      </c>
      <c r="AX375" s="13" t="s">
        <v>81</v>
      </c>
      <c r="AY375" s="167" t="s">
        <v>140</v>
      </c>
    </row>
    <row r="376" spans="1:65" s="2" customFormat="1" ht="24.2" customHeight="1">
      <c r="A376" s="33"/>
      <c r="B376" s="144"/>
      <c r="C376" s="145" t="s">
        <v>524</v>
      </c>
      <c r="D376" s="145" t="s">
        <v>142</v>
      </c>
      <c r="E376" s="146" t="s">
        <v>525</v>
      </c>
      <c r="F376" s="147" t="s">
        <v>526</v>
      </c>
      <c r="G376" s="148" t="s">
        <v>393</v>
      </c>
      <c r="H376" s="149">
        <v>4</v>
      </c>
      <c r="I376" s="150"/>
      <c r="J376" s="151">
        <f>ROUND(I376*H376,2)</f>
        <v>0</v>
      </c>
      <c r="K376" s="147" t="s">
        <v>146</v>
      </c>
      <c r="L376" s="34"/>
      <c r="M376" s="152" t="s">
        <v>1</v>
      </c>
      <c r="N376" s="153" t="s">
        <v>38</v>
      </c>
      <c r="O376" s="59"/>
      <c r="P376" s="154">
        <f>O376*H376</f>
        <v>0</v>
      </c>
      <c r="Q376" s="154">
        <v>0</v>
      </c>
      <c r="R376" s="154">
        <f>Q376*H376</f>
        <v>0</v>
      </c>
      <c r="S376" s="154">
        <v>4.0000000000000001E-3</v>
      </c>
      <c r="T376" s="155">
        <f>S376*H376</f>
        <v>1.6E-2</v>
      </c>
      <c r="U376" s="33"/>
      <c r="V376" s="33"/>
      <c r="W376" s="33"/>
      <c r="X376" s="33"/>
      <c r="Y376" s="33"/>
      <c r="Z376" s="33"/>
      <c r="AA376" s="33"/>
      <c r="AB376" s="33"/>
      <c r="AC376" s="33"/>
      <c r="AD376" s="33"/>
      <c r="AE376" s="33"/>
      <c r="AR376" s="156" t="s">
        <v>147</v>
      </c>
      <c r="AT376" s="156" t="s">
        <v>142</v>
      </c>
      <c r="AU376" s="156" t="s">
        <v>83</v>
      </c>
      <c r="AY376" s="18" t="s">
        <v>140</v>
      </c>
      <c r="BE376" s="157">
        <f>IF(N376="základní",J376,0)</f>
        <v>0</v>
      </c>
      <c r="BF376" s="157">
        <f>IF(N376="snížená",J376,0)</f>
        <v>0</v>
      </c>
      <c r="BG376" s="157">
        <f>IF(N376="zákl. přenesená",J376,0)</f>
        <v>0</v>
      </c>
      <c r="BH376" s="157">
        <f>IF(N376="sníž. přenesená",J376,0)</f>
        <v>0</v>
      </c>
      <c r="BI376" s="157">
        <f>IF(N376="nulová",J376,0)</f>
        <v>0</v>
      </c>
      <c r="BJ376" s="18" t="s">
        <v>81</v>
      </c>
      <c r="BK376" s="157">
        <f>ROUND(I376*H376,2)</f>
        <v>0</v>
      </c>
      <c r="BL376" s="18" t="s">
        <v>147</v>
      </c>
      <c r="BM376" s="156" t="s">
        <v>527</v>
      </c>
    </row>
    <row r="377" spans="1:65" s="2" customFormat="1" ht="29.25">
      <c r="A377" s="33"/>
      <c r="B377" s="34"/>
      <c r="C377" s="33"/>
      <c r="D377" s="158" t="s">
        <v>149</v>
      </c>
      <c r="E377" s="33"/>
      <c r="F377" s="159" t="s">
        <v>528</v>
      </c>
      <c r="G377" s="33"/>
      <c r="H377" s="33"/>
      <c r="I377" s="160"/>
      <c r="J377" s="33"/>
      <c r="K377" s="33"/>
      <c r="L377" s="34"/>
      <c r="M377" s="161"/>
      <c r="N377" s="162"/>
      <c r="O377" s="59"/>
      <c r="P377" s="59"/>
      <c r="Q377" s="59"/>
      <c r="R377" s="59"/>
      <c r="S377" s="59"/>
      <c r="T377" s="60"/>
      <c r="U377" s="33"/>
      <c r="V377" s="33"/>
      <c r="W377" s="33"/>
      <c r="X377" s="33"/>
      <c r="Y377" s="33"/>
      <c r="Z377" s="33"/>
      <c r="AA377" s="33"/>
      <c r="AB377" s="33"/>
      <c r="AC377" s="33"/>
      <c r="AD377" s="33"/>
      <c r="AE377" s="33"/>
      <c r="AT377" s="18" t="s">
        <v>149</v>
      </c>
      <c r="AU377" s="18" t="s">
        <v>83</v>
      </c>
    </row>
    <row r="378" spans="1:65" s="2" customFormat="1" ht="11.25">
      <c r="A378" s="33"/>
      <c r="B378" s="34"/>
      <c r="C378" s="33"/>
      <c r="D378" s="163" t="s">
        <v>151</v>
      </c>
      <c r="E378" s="33"/>
      <c r="F378" s="164" t="s">
        <v>529</v>
      </c>
      <c r="G378" s="33"/>
      <c r="H378" s="33"/>
      <c r="I378" s="160"/>
      <c r="J378" s="33"/>
      <c r="K378" s="33"/>
      <c r="L378" s="34"/>
      <c r="M378" s="161"/>
      <c r="N378" s="162"/>
      <c r="O378" s="59"/>
      <c r="P378" s="59"/>
      <c r="Q378" s="59"/>
      <c r="R378" s="59"/>
      <c r="S378" s="59"/>
      <c r="T378" s="60"/>
      <c r="U378" s="33"/>
      <c r="V378" s="33"/>
      <c r="W378" s="33"/>
      <c r="X378" s="33"/>
      <c r="Y378" s="33"/>
      <c r="Z378" s="33"/>
      <c r="AA378" s="33"/>
      <c r="AB378" s="33"/>
      <c r="AC378" s="33"/>
      <c r="AD378" s="33"/>
      <c r="AE378" s="33"/>
      <c r="AT378" s="18" t="s">
        <v>151</v>
      </c>
      <c r="AU378" s="18" t="s">
        <v>83</v>
      </c>
    </row>
    <row r="379" spans="1:65" s="2" customFormat="1" ht="39">
      <c r="A379" s="33"/>
      <c r="B379" s="34"/>
      <c r="C379" s="33"/>
      <c r="D379" s="158" t="s">
        <v>153</v>
      </c>
      <c r="E379" s="33"/>
      <c r="F379" s="165" t="s">
        <v>530</v>
      </c>
      <c r="G379" s="33"/>
      <c r="H379" s="33"/>
      <c r="I379" s="160"/>
      <c r="J379" s="33"/>
      <c r="K379" s="33"/>
      <c r="L379" s="34"/>
      <c r="M379" s="161"/>
      <c r="N379" s="162"/>
      <c r="O379" s="59"/>
      <c r="P379" s="59"/>
      <c r="Q379" s="59"/>
      <c r="R379" s="59"/>
      <c r="S379" s="59"/>
      <c r="T379" s="60"/>
      <c r="U379" s="33"/>
      <c r="V379" s="33"/>
      <c r="W379" s="33"/>
      <c r="X379" s="33"/>
      <c r="Y379" s="33"/>
      <c r="Z379" s="33"/>
      <c r="AA379" s="33"/>
      <c r="AB379" s="33"/>
      <c r="AC379" s="33"/>
      <c r="AD379" s="33"/>
      <c r="AE379" s="33"/>
      <c r="AT379" s="18" t="s">
        <v>153</v>
      </c>
      <c r="AU379" s="18" t="s">
        <v>83</v>
      </c>
    </row>
    <row r="380" spans="1:65" s="13" customFormat="1" ht="11.25">
      <c r="B380" s="166"/>
      <c r="D380" s="158" t="s">
        <v>155</v>
      </c>
      <c r="E380" s="167" t="s">
        <v>1</v>
      </c>
      <c r="F380" s="168" t="s">
        <v>531</v>
      </c>
      <c r="H380" s="169">
        <v>4</v>
      </c>
      <c r="I380" s="170"/>
      <c r="L380" s="166"/>
      <c r="M380" s="171"/>
      <c r="N380" s="172"/>
      <c r="O380" s="172"/>
      <c r="P380" s="172"/>
      <c r="Q380" s="172"/>
      <c r="R380" s="172"/>
      <c r="S380" s="172"/>
      <c r="T380" s="173"/>
      <c r="AT380" s="167" t="s">
        <v>155</v>
      </c>
      <c r="AU380" s="167" t="s">
        <v>83</v>
      </c>
      <c r="AV380" s="13" t="s">
        <v>83</v>
      </c>
      <c r="AW380" s="13" t="s">
        <v>30</v>
      </c>
      <c r="AX380" s="13" t="s">
        <v>81</v>
      </c>
      <c r="AY380" s="167" t="s">
        <v>140</v>
      </c>
    </row>
    <row r="381" spans="1:65" s="2" customFormat="1" ht="24.2" customHeight="1">
      <c r="A381" s="33"/>
      <c r="B381" s="144"/>
      <c r="C381" s="145" t="s">
        <v>532</v>
      </c>
      <c r="D381" s="145" t="s">
        <v>142</v>
      </c>
      <c r="E381" s="146" t="s">
        <v>533</v>
      </c>
      <c r="F381" s="147" t="s">
        <v>534</v>
      </c>
      <c r="G381" s="148" t="s">
        <v>145</v>
      </c>
      <c r="H381" s="149">
        <v>14</v>
      </c>
      <c r="I381" s="150"/>
      <c r="J381" s="151">
        <f>ROUND(I381*H381,2)</f>
        <v>0</v>
      </c>
      <c r="K381" s="147" t="s">
        <v>146</v>
      </c>
      <c r="L381" s="34"/>
      <c r="M381" s="152" t="s">
        <v>1</v>
      </c>
      <c r="N381" s="153" t="s">
        <v>38</v>
      </c>
      <c r="O381" s="59"/>
      <c r="P381" s="154">
        <f>O381*H381</f>
        <v>0</v>
      </c>
      <c r="Q381" s="154">
        <v>0</v>
      </c>
      <c r="R381" s="154">
        <f>Q381*H381</f>
        <v>0</v>
      </c>
      <c r="S381" s="154">
        <v>0</v>
      </c>
      <c r="T381" s="155">
        <f>S381*H381</f>
        <v>0</v>
      </c>
      <c r="U381" s="33"/>
      <c r="V381" s="33"/>
      <c r="W381" s="33"/>
      <c r="X381" s="33"/>
      <c r="Y381" s="33"/>
      <c r="Z381" s="33"/>
      <c r="AA381" s="33"/>
      <c r="AB381" s="33"/>
      <c r="AC381" s="33"/>
      <c r="AD381" s="33"/>
      <c r="AE381" s="33"/>
      <c r="AR381" s="156" t="s">
        <v>147</v>
      </c>
      <c r="AT381" s="156" t="s">
        <v>142</v>
      </c>
      <c r="AU381" s="156" t="s">
        <v>83</v>
      </c>
      <c r="AY381" s="18" t="s">
        <v>140</v>
      </c>
      <c r="BE381" s="157">
        <f>IF(N381="základní",J381,0)</f>
        <v>0</v>
      </c>
      <c r="BF381" s="157">
        <f>IF(N381="snížená",J381,0)</f>
        <v>0</v>
      </c>
      <c r="BG381" s="157">
        <f>IF(N381="zákl. přenesená",J381,0)</f>
        <v>0</v>
      </c>
      <c r="BH381" s="157">
        <f>IF(N381="sníž. přenesená",J381,0)</f>
        <v>0</v>
      </c>
      <c r="BI381" s="157">
        <f>IF(N381="nulová",J381,0)</f>
        <v>0</v>
      </c>
      <c r="BJ381" s="18" t="s">
        <v>81</v>
      </c>
      <c r="BK381" s="157">
        <f>ROUND(I381*H381,2)</f>
        <v>0</v>
      </c>
      <c r="BL381" s="18" t="s">
        <v>147</v>
      </c>
      <c r="BM381" s="156" t="s">
        <v>535</v>
      </c>
    </row>
    <row r="382" spans="1:65" s="2" customFormat="1" ht="48.75">
      <c r="A382" s="33"/>
      <c r="B382" s="34"/>
      <c r="C382" s="33"/>
      <c r="D382" s="158" t="s">
        <v>149</v>
      </c>
      <c r="E382" s="33"/>
      <c r="F382" s="159" t="s">
        <v>536</v>
      </c>
      <c r="G382" s="33"/>
      <c r="H382" s="33"/>
      <c r="I382" s="160"/>
      <c r="J382" s="33"/>
      <c r="K382" s="33"/>
      <c r="L382" s="34"/>
      <c r="M382" s="161"/>
      <c r="N382" s="162"/>
      <c r="O382" s="59"/>
      <c r="P382" s="59"/>
      <c r="Q382" s="59"/>
      <c r="R382" s="59"/>
      <c r="S382" s="59"/>
      <c r="T382" s="60"/>
      <c r="U382" s="33"/>
      <c r="V382" s="33"/>
      <c r="W382" s="33"/>
      <c r="X382" s="33"/>
      <c r="Y382" s="33"/>
      <c r="Z382" s="33"/>
      <c r="AA382" s="33"/>
      <c r="AB382" s="33"/>
      <c r="AC382" s="33"/>
      <c r="AD382" s="33"/>
      <c r="AE382" s="33"/>
      <c r="AT382" s="18" t="s">
        <v>149</v>
      </c>
      <c r="AU382" s="18" t="s">
        <v>83</v>
      </c>
    </row>
    <row r="383" spans="1:65" s="2" customFormat="1" ht="11.25">
      <c r="A383" s="33"/>
      <c r="B383" s="34"/>
      <c r="C383" s="33"/>
      <c r="D383" s="163" t="s">
        <v>151</v>
      </c>
      <c r="E383" s="33"/>
      <c r="F383" s="164" t="s">
        <v>537</v>
      </c>
      <c r="G383" s="33"/>
      <c r="H383" s="33"/>
      <c r="I383" s="160"/>
      <c r="J383" s="33"/>
      <c r="K383" s="33"/>
      <c r="L383" s="34"/>
      <c r="M383" s="161"/>
      <c r="N383" s="162"/>
      <c r="O383" s="59"/>
      <c r="P383" s="59"/>
      <c r="Q383" s="59"/>
      <c r="R383" s="59"/>
      <c r="S383" s="59"/>
      <c r="T383" s="60"/>
      <c r="U383" s="33"/>
      <c r="V383" s="33"/>
      <c r="W383" s="33"/>
      <c r="X383" s="33"/>
      <c r="Y383" s="33"/>
      <c r="Z383" s="33"/>
      <c r="AA383" s="33"/>
      <c r="AB383" s="33"/>
      <c r="AC383" s="33"/>
      <c r="AD383" s="33"/>
      <c r="AE383" s="33"/>
      <c r="AT383" s="18" t="s">
        <v>151</v>
      </c>
      <c r="AU383" s="18" t="s">
        <v>83</v>
      </c>
    </row>
    <row r="384" spans="1:65" s="2" customFormat="1" ht="48.75">
      <c r="A384" s="33"/>
      <c r="B384" s="34"/>
      <c r="C384" s="33"/>
      <c r="D384" s="158" t="s">
        <v>153</v>
      </c>
      <c r="E384" s="33"/>
      <c r="F384" s="165" t="s">
        <v>538</v>
      </c>
      <c r="G384" s="33"/>
      <c r="H384" s="33"/>
      <c r="I384" s="160"/>
      <c r="J384" s="33"/>
      <c r="K384" s="33"/>
      <c r="L384" s="34"/>
      <c r="M384" s="161"/>
      <c r="N384" s="162"/>
      <c r="O384" s="59"/>
      <c r="P384" s="59"/>
      <c r="Q384" s="59"/>
      <c r="R384" s="59"/>
      <c r="S384" s="59"/>
      <c r="T384" s="60"/>
      <c r="U384" s="33"/>
      <c r="V384" s="33"/>
      <c r="W384" s="33"/>
      <c r="X384" s="33"/>
      <c r="Y384" s="33"/>
      <c r="Z384" s="33"/>
      <c r="AA384" s="33"/>
      <c r="AB384" s="33"/>
      <c r="AC384" s="33"/>
      <c r="AD384" s="33"/>
      <c r="AE384" s="33"/>
      <c r="AT384" s="18" t="s">
        <v>153</v>
      </c>
      <c r="AU384" s="18" t="s">
        <v>83</v>
      </c>
    </row>
    <row r="385" spans="1:65" s="13" customFormat="1" ht="11.25">
      <c r="B385" s="166"/>
      <c r="D385" s="158" t="s">
        <v>155</v>
      </c>
      <c r="E385" s="167" t="s">
        <v>1</v>
      </c>
      <c r="F385" s="168" t="s">
        <v>539</v>
      </c>
      <c r="H385" s="169">
        <v>14</v>
      </c>
      <c r="I385" s="170"/>
      <c r="L385" s="166"/>
      <c r="M385" s="171"/>
      <c r="N385" s="172"/>
      <c r="O385" s="172"/>
      <c r="P385" s="172"/>
      <c r="Q385" s="172"/>
      <c r="R385" s="172"/>
      <c r="S385" s="172"/>
      <c r="T385" s="173"/>
      <c r="AT385" s="167" t="s">
        <v>155</v>
      </c>
      <c r="AU385" s="167" t="s">
        <v>83</v>
      </c>
      <c r="AV385" s="13" t="s">
        <v>83</v>
      </c>
      <c r="AW385" s="13" t="s">
        <v>30</v>
      </c>
      <c r="AX385" s="13" t="s">
        <v>81</v>
      </c>
      <c r="AY385" s="167" t="s">
        <v>140</v>
      </c>
    </row>
    <row r="386" spans="1:65" s="12" customFormat="1" ht="22.9" customHeight="1">
      <c r="B386" s="131"/>
      <c r="D386" s="132" t="s">
        <v>72</v>
      </c>
      <c r="E386" s="142" t="s">
        <v>540</v>
      </c>
      <c r="F386" s="142" t="s">
        <v>541</v>
      </c>
      <c r="I386" s="134"/>
      <c r="J386" s="143">
        <f>BK386</f>
        <v>0</v>
      </c>
      <c r="L386" s="131"/>
      <c r="M386" s="136"/>
      <c r="N386" s="137"/>
      <c r="O386" s="137"/>
      <c r="P386" s="138">
        <f>SUM(P387:P420)</f>
        <v>0</v>
      </c>
      <c r="Q386" s="137"/>
      <c r="R386" s="138">
        <f>SUM(R387:R420)</f>
        <v>0</v>
      </c>
      <c r="S386" s="137"/>
      <c r="T386" s="139">
        <f>SUM(T387:T420)</f>
        <v>0</v>
      </c>
      <c r="AR386" s="132" t="s">
        <v>81</v>
      </c>
      <c r="AT386" s="140" t="s">
        <v>72</v>
      </c>
      <c r="AU386" s="140" t="s">
        <v>81</v>
      </c>
      <c r="AY386" s="132" t="s">
        <v>140</v>
      </c>
      <c r="BK386" s="141">
        <f>SUM(BK387:BK420)</f>
        <v>0</v>
      </c>
    </row>
    <row r="387" spans="1:65" s="2" customFormat="1" ht="21.75" customHeight="1">
      <c r="A387" s="33"/>
      <c r="B387" s="144"/>
      <c r="C387" s="145" t="s">
        <v>542</v>
      </c>
      <c r="D387" s="145" t="s">
        <v>142</v>
      </c>
      <c r="E387" s="146" t="s">
        <v>543</v>
      </c>
      <c r="F387" s="147" t="s">
        <v>544</v>
      </c>
      <c r="G387" s="148" t="s">
        <v>545</v>
      </c>
      <c r="H387" s="149">
        <v>305.3</v>
      </c>
      <c r="I387" s="150"/>
      <c r="J387" s="151">
        <f>ROUND(I387*H387,2)</f>
        <v>0</v>
      </c>
      <c r="K387" s="147" t="s">
        <v>146</v>
      </c>
      <c r="L387" s="34"/>
      <c r="M387" s="152" t="s">
        <v>1</v>
      </c>
      <c r="N387" s="153" t="s">
        <v>38</v>
      </c>
      <c r="O387" s="59"/>
      <c r="P387" s="154">
        <f>O387*H387</f>
        <v>0</v>
      </c>
      <c r="Q387" s="154">
        <v>0</v>
      </c>
      <c r="R387" s="154">
        <f>Q387*H387</f>
        <v>0</v>
      </c>
      <c r="S387" s="154">
        <v>0</v>
      </c>
      <c r="T387" s="155">
        <f>S387*H387</f>
        <v>0</v>
      </c>
      <c r="U387" s="33"/>
      <c r="V387" s="33"/>
      <c r="W387" s="33"/>
      <c r="X387" s="33"/>
      <c r="Y387" s="33"/>
      <c r="Z387" s="33"/>
      <c r="AA387" s="33"/>
      <c r="AB387" s="33"/>
      <c r="AC387" s="33"/>
      <c r="AD387" s="33"/>
      <c r="AE387" s="33"/>
      <c r="AR387" s="156" t="s">
        <v>147</v>
      </c>
      <c r="AT387" s="156" t="s">
        <v>142</v>
      </c>
      <c r="AU387" s="156" t="s">
        <v>83</v>
      </c>
      <c r="AY387" s="18" t="s">
        <v>140</v>
      </c>
      <c r="BE387" s="157">
        <f>IF(N387="základní",J387,0)</f>
        <v>0</v>
      </c>
      <c r="BF387" s="157">
        <f>IF(N387="snížená",J387,0)</f>
        <v>0</v>
      </c>
      <c r="BG387" s="157">
        <f>IF(N387="zákl. přenesená",J387,0)</f>
        <v>0</v>
      </c>
      <c r="BH387" s="157">
        <f>IF(N387="sníž. přenesená",J387,0)</f>
        <v>0</v>
      </c>
      <c r="BI387" s="157">
        <f>IF(N387="nulová",J387,0)</f>
        <v>0</v>
      </c>
      <c r="BJ387" s="18" t="s">
        <v>81</v>
      </c>
      <c r="BK387" s="157">
        <f>ROUND(I387*H387,2)</f>
        <v>0</v>
      </c>
      <c r="BL387" s="18" t="s">
        <v>147</v>
      </c>
      <c r="BM387" s="156" t="s">
        <v>546</v>
      </c>
    </row>
    <row r="388" spans="1:65" s="2" customFormat="1" ht="19.5">
      <c r="A388" s="33"/>
      <c r="B388" s="34"/>
      <c r="C388" s="33"/>
      <c r="D388" s="158" t="s">
        <v>149</v>
      </c>
      <c r="E388" s="33"/>
      <c r="F388" s="159" t="s">
        <v>547</v>
      </c>
      <c r="G388" s="33"/>
      <c r="H388" s="33"/>
      <c r="I388" s="160"/>
      <c r="J388" s="33"/>
      <c r="K388" s="33"/>
      <c r="L388" s="34"/>
      <c r="M388" s="161"/>
      <c r="N388" s="162"/>
      <c r="O388" s="59"/>
      <c r="P388" s="59"/>
      <c r="Q388" s="59"/>
      <c r="R388" s="59"/>
      <c r="S388" s="59"/>
      <c r="T388" s="60"/>
      <c r="U388" s="33"/>
      <c r="V388" s="33"/>
      <c r="W388" s="33"/>
      <c r="X388" s="33"/>
      <c r="Y388" s="33"/>
      <c r="Z388" s="33"/>
      <c r="AA388" s="33"/>
      <c r="AB388" s="33"/>
      <c r="AC388" s="33"/>
      <c r="AD388" s="33"/>
      <c r="AE388" s="33"/>
      <c r="AT388" s="18" t="s">
        <v>149</v>
      </c>
      <c r="AU388" s="18" t="s">
        <v>83</v>
      </c>
    </row>
    <row r="389" spans="1:65" s="2" customFormat="1" ht="11.25">
      <c r="A389" s="33"/>
      <c r="B389" s="34"/>
      <c r="C389" s="33"/>
      <c r="D389" s="163" t="s">
        <v>151</v>
      </c>
      <c r="E389" s="33"/>
      <c r="F389" s="164" t="s">
        <v>548</v>
      </c>
      <c r="G389" s="33"/>
      <c r="H389" s="33"/>
      <c r="I389" s="160"/>
      <c r="J389" s="33"/>
      <c r="K389" s="33"/>
      <c r="L389" s="34"/>
      <c r="M389" s="161"/>
      <c r="N389" s="162"/>
      <c r="O389" s="59"/>
      <c r="P389" s="59"/>
      <c r="Q389" s="59"/>
      <c r="R389" s="59"/>
      <c r="S389" s="59"/>
      <c r="T389" s="60"/>
      <c r="U389" s="33"/>
      <c r="V389" s="33"/>
      <c r="W389" s="33"/>
      <c r="X389" s="33"/>
      <c r="Y389" s="33"/>
      <c r="Z389" s="33"/>
      <c r="AA389" s="33"/>
      <c r="AB389" s="33"/>
      <c r="AC389" s="33"/>
      <c r="AD389" s="33"/>
      <c r="AE389" s="33"/>
      <c r="AT389" s="18" t="s">
        <v>151</v>
      </c>
      <c r="AU389" s="18" t="s">
        <v>83</v>
      </c>
    </row>
    <row r="390" spans="1:65" s="13" customFormat="1" ht="11.25">
      <c r="B390" s="166"/>
      <c r="D390" s="158" t="s">
        <v>155</v>
      </c>
      <c r="E390" s="167" t="s">
        <v>1</v>
      </c>
      <c r="F390" s="168" t="s">
        <v>549</v>
      </c>
      <c r="H390" s="169">
        <v>188</v>
      </c>
      <c r="I390" s="170"/>
      <c r="L390" s="166"/>
      <c r="M390" s="171"/>
      <c r="N390" s="172"/>
      <c r="O390" s="172"/>
      <c r="P390" s="172"/>
      <c r="Q390" s="172"/>
      <c r="R390" s="172"/>
      <c r="S390" s="172"/>
      <c r="T390" s="173"/>
      <c r="AT390" s="167" t="s">
        <v>155</v>
      </c>
      <c r="AU390" s="167" t="s">
        <v>83</v>
      </c>
      <c r="AV390" s="13" t="s">
        <v>83</v>
      </c>
      <c r="AW390" s="13" t="s">
        <v>30</v>
      </c>
      <c r="AX390" s="13" t="s">
        <v>73</v>
      </c>
      <c r="AY390" s="167" t="s">
        <v>140</v>
      </c>
    </row>
    <row r="391" spans="1:65" s="13" customFormat="1" ht="11.25">
      <c r="B391" s="166"/>
      <c r="D391" s="158" t="s">
        <v>155</v>
      </c>
      <c r="E391" s="167" t="s">
        <v>1</v>
      </c>
      <c r="F391" s="168" t="s">
        <v>550</v>
      </c>
      <c r="H391" s="169">
        <v>117.3</v>
      </c>
      <c r="I391" s="170"/>
      <c r="L391" s="166"/>
      <c r="M391" s="171"/>
      <c r="N391" s="172"/>
      <c r="O391" s="172"/>
      <c r="P391" s="172"/>
      <c r="Q391" s="172"/>
      <c r="R391" s="172"/>
      <c r="S391" s="172"/>
      <c r="T391" s="173"/>
      <c r="AT391" s="167" t="s">
        <v>155</v>
      </c>
      <c r="AU391" s="167" t="s">
        <v>83</v>
      </c>
      <c r="AV391" s="13" t="s">
        <v>83</v>
      </c>
      <c r="AW391" s="13" t="s">
        <v>30</v>
      </c>
      <c r="AX391" s="13" t="s">
        <v>73</v>
      </c>
      <c r="AY391" s="167" t="s">
        <v>140</v>
      </c>
    </row>
    <row r="392" spans="1:65" s="14" customFormat="1" ht="11.25">
      <c r="B392" s="174"/>
      <c r="D392" s="158" t="s">
        <v>155</v>
      </c>
      <c r="E392" s="175" t="s">
        <v>1</v>
      </c>
      <c r="F392" s="176" t="s">
        <v>157</v>
      </c>
      <c r="H392" s="177">
        <v>305.3</v>
      </c>
      <c r="I392" s="178"/>
      <c r="L392" s="174"/>
      <c r="M392" s="179"/>
      <c r="N392" s="180"/>
      <c r="O392" s="180"/>
      <c r="P392" s="180"/>
      <c r="Q392" s="180"/>
      <c r="R392" s="180"/>
      <c r="S392" s="180"/>
      <c r="T392" s="181"/>
      <c r="AT392" s="175" t="s">
        <v>155</v>
      </c>
      <c r="AU392" s="175" t="s">
        <v>83</v>
      </c>
      <c r="AV392" s="14" t="s">
        <v>147</v>
      </c>
      <c r="AW392" s="14" t="s">
        <v>30</v>
      </c>
      <c r="AX392" s="14" t="s">
        <v>81</v>
      </c>
      <c r="AY392" s="175" t="s">
        <v>140</v>
      </c>
    </row>
    <row r="393" spans="1:65" s="2" customFormat="1" ht="24.2" customHeight="1">
      <c r="A393" s="33"/>
      <c r="B393" s="144"/>
      <c r="C393" s="145" t="s">
        <v>551</v>
      </c>
      <c r="D393" s="145" t="s">
        <v>142</v>
      </c>
      <c r="E393" s="146" t="s">
        <v>552</v>
      </c>
      <c r="F393" s="147" t="s">
        <v>553</v>
      </c>
      <c r="G393" s="148" t="s">
        <v>545</v>
      </c>
      <c r="H393" s="149">
        <v>5800.7</v>
      </c>
      <c r="I393" s="150"/>
      <c r="J393" s="151">
        <f>ROUND(I393*H393,2)</f>
        <v>0</v>
      </c>
      <c r="K393" s="147" t="s">
        <v>146</v>
      </c>
      <c r="L393" s="34"/>
      <c r="M393" s="152" t="s">
        <v>1</v>
      </c>
      <c r="N393" s="153" t="s">
        <v>38</v>
      </c>
      <c r="O393" s="59"/>
      <c r="P393" s="154">
        <f>O393*H393</f>
        <v>0</v>
      </c>
      <c r="Q393" s="154">
        <v>0</v>
      </c>
      <c r="R393" s="154">
        <f>Q393*H393</f>
        <v>0</v>
      </c>
      <c r="S393" s="154">
        <v>0</v>
      </c>
      <c r="T393" s="155">
        <f>S393*H393</f>
        <v>0</v>
      </c>
      <c r="U393" s="33"/>
      <c r="V393" s="33"/>
      <c r="W393" s="33"/>
      <c r="X393" s="33"/>
      <c r="Y393" s="33"/>
      <c r="Z393" s="33"/>
      <c r="AA393" s="33"/>
      <c r="AB393" s="33"/>
      <c r="AC393" s="33"/>
      <c r="AD393" s="33"/>
      <c r="AE393" s="33"/>
      <c r="AR393" s="156" t="s">
        <v>147</v>
      </c>
      <c r="AT393" s="156" t="s">
        <v>142</v>
      </c>
      <c r="AU393" s="156" t="s">
        <v>83</v>
      </c>
      <c r="AY393" s="18" t="s">
        <v>140</v>
      </c>
      <c r="BE393" s="157">
        <f>IF(N393="základní",J393,0)</f>
        <v>0</v>
      </c>
      <c r="BF393" s="157">
        <f>IF(N393="snížená",J393,0)</f>
        <v>0</v>
      </c>
      <c r="BG393" s="157">
        <f>IF(N393="zákl. přenesená",J393,0)</f>
        <v>0</v>
      </c>
      <c r="BH393" s="157">
        <f>IF(N393="sníž. přenesená",J393,0)</f>
        <v>0</v>
      </c>
      <c r="BI393" s="157">
        <f>IF(N393="nulová",J393,0)</f>
        <v>0</v>
      </c>
      <c r="BJ393" s="18" t="s">
        <v>81</v>
      </c>
      <c r="BK393" s="157">
        <f>ROUND(I393*H393,2)</f>
        <v>0</v>
      </c>
      <c r="BL393" s="18" t="s">
        <v>147</v>
      </c>
      <c r="BM393" s="156" t="s">
        <v>554</v>
      </c>
    </row>
    <row r="394" spans="1:65" s="2" customFormat="1" ht="29.25">
      <c r="A394" s="33"/>
      <c r="B394" s="34"/>
      <c r="C394" s="33"/>
      <c r="D394" s="158" t="s">
        <v>149</v>
      </c>
      <c r="E394" s="33"/>
      <c r="F394" s="159" t="s">
        <v>555</v>
      </c>
      <c r="G394" s="33"/>
      <c r="H394" s="33"/>
      <c r="I394" s="160"/>
      <c r="J394" s="33"/>
      <c r="K394" s="33"/>
      <c r="L394" s="34"/>
      <c r="M394" s="161"/>
      <c r="N394" s="162"/>
      <c r="O394" s="59"/>
      <c r="P394" s="59"/>
      <c r="Q394" s="59"/>
      <c r="R394" s="59"/>
      <c r="S394" s="59"/>
      <c r="T394" s="60"/>
      <c r="U394" s="33"/>
      <c r="V394" s="33"/>
      <c r="W394" s="33"/>
      <c r="X394" s="33"/>
      <c r="Y394" s="33"/>
      <c r="Z394" s="33"/>
      <c r="AA394" s="33"/>
      <c r="AB394" s="33"/>
      <c r="AC394" s="33"/>
      <c r="AD394" s="33"/>
      <c r="AE394" s="33"/>
      <c r="AT394" s="18" t="s">
        <v>149</v>
      </c>
      <c r="AU394" s="18" t="s">
        <v>83</v>
      </c>
    </row>
    <row r="395" spans="1:65" s="2" customFormat="1" ht="11.25">
      <c r="A395" s="33"/>
      <c r="B395" s="34"/>
      <c r="C395" s="33"/>
      <c r="D395" s="163" t="s">
        <v>151</v>
      </c>
      <c r="E395" s="33"/>
      <c r="F395" s="164" t="s">
        <v>556</v>
      </c>
      <c r="G395" s="33"/>
      <c r="H395" s="33"/>
      <c r="I395" s="160"/>
      <c r="J395" s="33"/>
      <c r="K395" s="33"/>
      <c r="L395" s="34"/>
      <c r="M395" s="161"/>
      <c r="N395" s="162"/>
      <c r="O395" s="59"/>
      <c r="P395" s="59"/>
      <c r="Q395" s="59"/>
      <c r="R395" s="59"/>
      <c r="S395" s="59"/>
      <c r="T395" s="60"/>
      <c r="U395" s="33"/>
      <c r="V395" s="33"/>
      <c r="W395" s="33"/>
      <c r="X395" s="33"/>
      <c r="Y395" s="33"/>
      <c r="Z395" s="33"/>
      <c r="AA395" s="33"/>
      <c r="AB395" s="33"/>
      <c r="AC395" s="33"/>
      <c r="AD395" s="33"/>
      <c r="AE395" s="33"/>
      <c r="AT395" s="18" t="s">
        <v>151</v>
      </c>
      <c r="AU395" s="18" t="s">
        <v>83</v>
      </c>
    </row>
    <row r="396" spans="1:65" s="13" customFormat="1" ht="11.25">
      <c r="B396" s="166"/>
      <c r="D396" s="158" t="s">
        <v>155</v>
      </c>
      <c r="E396" s="167" t="s">
        <v>1</v>
      </c>
      <c r="F396" s="168" t="s">
        <v>557</v>
      </c>
      <c r="H396" s="169">
        <v>5800.7</v>
      </c>
      <c r="I396" s="170"/>
      <c r="L396" s="166"/>
      <c r="M396" s="171"/>
      <c r="N396" s="172"/>
      <c r="O396" s="172"/>
      <c r="P396" s="172"/>
      <c r="Q396" s="172"/>
      <c r="R396" s="172"/>
      <c r="S396" s="172"/>
      <c r="T396" s="173"/>
      <c r="AT396" s="167" t="s">
        <v>155</v>
      </c>
      <c r="AU396" s="167" t="s">
        <v>83</v>
      </c>
      <c r="AV396" s="13" t="s">
        <v>83</v>
      </c>
      <c r="AW396" s="13" t="s">
        <v>30</v>
      </c>
      <c r="AX396" s="13" t="s">
        <v>81</v>
      </c>
      <c r="AY396" s="167" t="s">
        <v>140</v>
      </c>
    </row>
    <row r="397" spans="1:65" s="2" customFormat="1" ht="21.75" customHeight="1">
      <c r="A397" s="33"/>
      <c r="B397" s="144"/>
      <c r="C397" s="145" t="s">
        <v>558</v>
      </c>
      <c r="D397" s="145" t="s">
        <v>142</v>
      </c>
      <c r="E397" s="146" t="s">
        <v>559</v>
      </c>
      <c r="F397" s="147" t="s">
        <v>560</v>
      </c>
      <c r="G397" s="148" t="s">
        <v>545</v>
      </c>
      <c r="H397" s="149">
        <v>112.29</v>
      </c>
      <c r="I397" s="150"/>
      <c r="J397" s="151">
        <f>ROUND(I397*H397,2)</f>
        <v>0</v>
      </c>
      <c r="K397" s="147" t="s">
        <v>146</v>
      </c>
      <c r="L397" s="34"/>
      <c r="M397" s="152" t="s">
        <v>1</v>
      </c>
      <c r="N397" s="153" t="s">
        <v>38</v>
      </c>
      <c r="O397" s="59"/>
      <c r="P397" s="154">
        <f>O397*H397</f>
        <v>0</v>
      </c>
      <c r="Q397" s="154">
        <v>0</v>
      </c>
      <c r="R397" s="154">
        <f>Q397*H397</f>
        <v>0</v>
      </c>
      <c r="S397" s="154">
        <v>0</v>
      </c>
      <c r="T397" s="155">
        <f>S397*H397</f>
        <v>0</v>
      </c>
      <c r="U397" s="33"/>
      <c r="V397" s="33"/>
      <c r="W397" s="33"/>
      <c r="X397" s="33"/>
      <c r="Y397" s="33"/>
      <c r="Z397" s="33"/>
      <c r="AA397" s="33"/>
      <c r="AB397" s="33"/>
      <c r="AC397" s="33"/>
      <c r="AD397" s="33"/>
      <c r="AE397" s="33"/>
      <c r="AR397" s="156" t="s">
        <v>147</v>
      </c>
      <c r="AT397" s="156" t="s">
        <v>142</v>
      </c>
      <c r="AU397" s="156" t="s">
        <v>83</v>
      </c>
      <c r="AY397" s="18" t="s">
        <v>140</v>
      </c>
      <c r="BE397" s="157">
        <f>IF(N397="základní",J397,0)</f>
        <v>0</v>
      </c>
      <c r="BF397" s="157">
        <f>IF(N397="snížená",J397,0)</f>
        <v>0</v>
      </c>
      <c r="BG397" s="157">
        <f>IF(N397="zákl. přenesená",J397,0)</f>
        <v>0</v>
      </c>
      <c r="BH397" s="157">
        <f>IF(N397="sníž. přenesená",J397,0)</f>
        <v>0</v>
      </c>
      <c r="BI397" s="157">
        <f>IF(N397="nulová",J397,0)</f>
        <v>0</v>
      </c>
      <c r="BJ397" s="18" t="s">
        <v>81</v>
      </c>
      <c r="BK397" s="157">
        <f>ROUND(I397*H397,2)</f>
        <v>0</v>
      </c>
      <c r="BL397" s="18" t="s">
        <v>147</v>
      </c>
      <c r="BM397" s="156" t="s">
        <v>561</v>
      </c>
    </row>
    <row r="398" spans="1:65" s="2" customFormat="1" ht="19.5">
      <c r="A398" s="33"/>
      <c r="B398" s="34"/>
      <c r="C398" s="33"/>
      <c r="D398" s="158" t="s">
        <v>149</v>
      </c>
      <c r="E398" s="33"/>
      <c r="F398" s="159" t="s">
        <v>562</v>
      </c>
      <c r="G398" s="33"/>
      <c r="H398" s="33"/>
      <c r="I398" s="160"/>
      <c r="J398" s="33"/>
      <c r="K398" s="33"/>
      <c r="L398" s="34"/>
      <c r="M398" s="161"/>
      <c r="N398" s="162"/>
      <c r="O398" s="59"/>
      <c r="P398" s="59"/>
      <c r="Q398" s="59"/>
      <c r="R398" s="59"/>
      <c r="S398" s="59"/>
      <c r="T398" s="60"/>
      <c r="U398" s="33"/>
      <c r="V398" s="33"/>
      <c r="W398" s="33"/>
      <c r="X398" s="33"/>
      <c r="Y398" s="33"/>
      <c r="Z398" s="33"/>
      <c r="AA398" s="33"/>
      <c r="AB398" s="33"/>
      <c r="AC398" s="33"/>
      <c r="AD398" s="33"/>
      <c r="AE398" s="33"/>
      <c r="AT398" s="18" t="s">
        <v>149</v>
      </c>
      <c r="AU398" s="18" t="s">
        <v>83</v>
      </c>
    </row>
    <row r="399" spans="1:65" s="2" customFormat="1" ht="11.25">
      <c r="A399" s="33"/>
      <c r="B399" s="34"/>
      <c r="C399" s="33"/>
      <c r="D399" s="163" t="s">
        <v>151</v>
      </c>
      <c r="E399" s="33"/>
      <c r="F399" s="164" t="s">
        <v>563</v>
      </c>
      <c r="G399" s="33"/>
      <c r="H399" s="33"/>
      <c r="I399" s="160"/>
      <c r="J399" s="33"/>
      <c r="K399" s="33"/>
      <c r="L399" s="34"/>
      <c r="M399" s="161"/>
      <c r="N399" s="162"/>
      <c r="O399" s="59"/>
      <c r="P399" s="59"/>
      <c r="Q399" s="59"/>
      <c r="R399" s="59"/>
      <c r="S399" s="59"/>
      <c r="T399" s="60"/>
      <c r="U399" s="33"/>
      <c r="V399" s="33"/>
      <c r="W399" s="33"/>
      <c r="X399" s="33"/>
      <c r="Y399" s="33"/>
      <c r="Z399" s="33"/>
      <c r="AA399" s="33"/>
      <c r="AB399" s="33"/>
      <c r="AC399" s="33"/>
      <c r="AD399" s="33"/>
      <c r="AE399" s="33"/>
      <c r="AT399" s="18" t="s">
        <v>151</v>
      </c>
      <c r="AU399" s="18" t="s">
        <v>83</v>
      </c>
    </row>
    <row r="400" spans="1:65" s="13" customFormat="1" ht="11.25">
      <c r="B400" s="166"/>
      <c r="D400" s="158" t="s">
        <v>155</v>
      </c>
      <c r="E400" s="167" t="s">
        <v>1</v>
      </c>
      <c r="F400" s="168" t="s">
        <v>564</v>
      </c>
      <c r="H400" s="169">
        <v>51</v>
      </c>
      <c r="I400" s="170"/>
      <c r="L400" s="166"/>
      <c r="M400" s="171"/>
      <c r="N400" s="172"/>
      <c r="O400" s="172"/>
      <c r="P400" s="172"/>
      <c r="Q400" s="172"/>
      <c r="R400" s="172"/>
      <c r="S400" s="172"/>
      <c r="T400" s="173"/>
      <c r="AT400" s="167" t="s">
        <v>155</v>
      </c>
      <c r="AU400" s="167" t="s">
        <v>83</v>
      </c>
      <c r="AV400" s="13" t="s">
        <v>83</v>
      </c>
      <c r="AW400" s="13" t="s">
        <v>30</v>
      </c>
      <c r="AX400" s="13" t="s">
        <v>73</v>
      </c>
      <c r="AY400" s="167" t="s">
        <v>140</v>
      </c>
    </row>
    <row r="401" spans="1:65" s="13" customFormat="1" ht="11.25">
      <c r="B401" s="166"/>
      <c r="D401" s="158" t="s">
        <v>155</v>
      </c>
      <c r="E401" s="167" t="s">
        <v>1</v>
      </c>
      <c r="F401" s="168" t="s">
        <v>565</v>
      </c>
      <c r="H401" s="169">
        <v>9.99</v>
      </c>
      <c r="I401" s="170"/>
      <c r="L401" s="166"/>
      <c r="M401" s="171"/>
      <c r="N401" s="172"/>
      <c r="O401" s="172"/>
      <c r="P401" s="172"/>
      <c r="Q401" s="172"/>
      <c r="R401" s="172"/>
      <c r="S401" s="172"/>
      <c r="T401" s="173"/>
      <c r="AT401" s="167" t="s">
        <v>155</v>
      </c>
      <c r="AU401" s="167" t="s">
        <v>83</v>
      </c>
      <c r="AV401" s="13" t="s">
        <v>83</v>
      </c>
      <c r="AW401" s="13" t="s">
        <v>30</v>
      </c>
      <c r="AX401" s="13" t="s">
        <v>73</v>
      </c>
      <c r="AY401" s="167" t="s">
        <v>140</v>
      </c>
    </row>
    <row r="402" spans="1:65" s="13" customFormat="1" ht="11.25">
      <c r="B402" s="166"/>
      <c r="D402" s="158" t="s">
        <v>155</v>
      </c>
      <c r="E402" s="167" t="s">
        <v>1</v>
      </c>
      <c r="F402" s="168" t="s">
        <v>566</v>
      </c>
      <c r="H402" s="169">
        <v>0.4</v>
      </c>
      <c r="I402" s="170"/>
      <c r="L402" s="166"/>
      <c r="M402" s="171"/>
      <c r="N402" s="172"/>
      <c r="O402" s="172"/>
      <c r="P402" s="172"/>
      <c r="Q402" s="172"/>
      <c r="R402" s="172"/>
      <c r="S402" s="172"/>
      <c r="T402" s="173"/>
      <c r="AT402" s="167" t="s">
        <v>155</v>
      </c>
      <c r="AU402" s="167" t="s">
        <v>83</v>
      </c>
      <c r="AV402" s="13" t="s">
        <v>83</v>
      </c>
      <c r="AW402" s="13" t="s">
        <v>30</v>
      </c>
      <c r="AX402" s="13" t="s">
        <v>73</v>
      </c>
      <c r="AY402" s="167" t="s">
        <v>140</v>
      </c>
    </row>
    <row r="403" spans="1:65" s="13" customFormat="1" ht="11.25">
      <c r="B403" s="166"/>
      <c r="D403" s="158" t="s">
        <v>155</v>
      </c>
      <c r="E403" s="167" t="s">
        <v>1</v>
      </c>
      <c r="F403" s="168" t="s">
        <v>567</v>
      </c>
      <c r="H403" s="169">
        <v>50.9</v>
      </c>
      <c r="I403" s="170"/>
      <c r="L403" s="166"/>
      <c r="M403" s="171"/>
      <c r="N403" s="172"/>
      <c r="O403" s="172"/>
      <c r="P403" s="172"/>
      <c r="Q403" s="172"/>
      <c r="R403" s="172"/>
      <c r="S403" s="172"/>
      <c r="T403" s="173"/>
      <c r="AT403" s="167" t="s">
        <v>155</v>
      </c>
      <c r="AU403" s="167" t="s">
        <v>83</v>
      </c>
      <c r="AV403" s="13" t="s">
        <v>83</v>
      </c>
      <c r="AW403" s="13" t="s">
        <v>30</v>
      </c>
      <c r="AX403" s="13" t="s">
        <v>73</v>
      </c>
      <c r="AY403" s="167" t="s">
        <v>140</v>
      </c>
    </row>
    <row r="404" spans="1:65" s="14" customFormat="1" ht="11.25">
      <c r="B404" s="174"/>
      <c r="D404" s="158" t="s">
        <v>155</v>
      </c>
      <c r="E404" s="175" t="s">
        <v>1</v>
      </c>
      <c r="F404" s="176" t="s">
        <v>157</v>
      </c>
      <c r="H404" s="177">
        <v>112.29</v>
      </c>
      <c r="I404" s="178"/>
      <c r="L404" s="174"/>
      <c r="M404" s="179"/>
      <c r="N404" s="180"/>
      <c r="O404" s="180"/>
      <c r="P404" s="180"/>
      <c r="Q404" s="180"/>
      <c r="R404" s="180"/>
      <c r="S404" s="180"/>
      <c r="T404" s="181"/>
      <c r="AT404" s="175" t="s">
        <v>155</v>
      </c>
      <c r="AU404" s="175" t="s">
        <v>83</v>
      </c>
      <c r="AV404" s="14" t="s">
        <v>147</v>
      </c>
      <c r="AW404" s="14" t="s">
        <v>30</v>
      </c>
      <c r="AX404" s="14" t="s">
        <v>81</v>
      </c>
      <c r="AY404" s="175" t="s">
        <v>140</v>
      </c>
    </row>
    <row r="405" spans="1:65" s="2" customFormat="1" ht="24.2" customHeight="1">
      <c r="A405" s="33"/>
      <c r="B405" s="144"/>
      <c r="C405" s="145" t="s">
        <v>568</v>
      </c>
      <c r="D405" s="145" t="s">
        <v>142</v>
      </c>
      <c r="E405" s="146" t="s">
        <v>569</v>
      </c>
      <c r="F405" s="147" t="s">
        <v>570</v>
      </c>
      <c r="G405" s="148" t="s">
        <v>545</v>
      </c>
      <c r="H405" s="149">
        <v>2133.5100000000002</v>
      </c>
      <c r="I405" s="150"/>
      <c r="J405" s="151">
        <f>ROUND(I405*H405,2)</f>
        <v>0</v>
      </c>
      <c r="K405" s="147" t="s">
        <v>146</v>
      </c>
      <c r="L405" s="34"/>
      <c r="M405" s="152" t="s">
        <v>1</v>
      </c>
      <c r="N405" s="153" t="s">
        <v>38</v>
      </c>
      <c r="O405" s="59"/>
      <c r="P405" s="154">
        <f>O405*H405</f>
        <v>0</v>
      </c>
      <c r="Q405" s="154">
        <v>0</v>
      </c>
      <c r="R405" s="154">
        <f>Q405*H405</f>
        <v>0</v>
      </c>
      <c r="S405" s="154">
        <v>0</v>
      </c>
      <c r="T405" s="155">
        <f>S405*H405</f>
        <v>0</v>
      </c>
      <c r="U405" s="33"/>
      <c r="V405" s="33"/>
      <c r="W405" s="33"/>
      <c r="X405" s="33"/>
      <c r="Y405" s="33"/>
      <c r="Z405" s="33"/>
      <c r="AA405" s="33"/>
      <c r="AB405" s="33"/>
      <c r="AC405" s="33"/>
      <c r="AD405" s="33"/>
      <c r="AE405" s="33"/>
      <c r="AR405" s="156" t="s">
        <v>147</v>
      </c>
      <c r="AT405" s="156" t="s">
        <v>142</v>
      </c>
      <c r="AU405" s="156" t="s">
        <v>83</v>
      </c>
      <c r="AY405" s="18" t="s">
        <v>140</v>
      </c>
      <c r="BE405" s="157">
        <f>IF(N405="základní",J405,0)</f>
        <v>0</v>
      </c>
      <c r="BF405" s="157">
        <f>IF(N405="snížená",J405,0)</f>
        <v>0</v>
      </c>
      <c r="BG405" s="157">
        <f>IF(N405="zákl. přenesená",J405,0)</f>
        <v>0</v>
      </c>
      <c r="BH405" s="157">
        <f>IF(N405="sníž. přenesená",J405,0)</f>
        <v>0</v>
      </c>
      <c r="BI405" s="157">
        <f>IF(N405="nulová",J405,0)</f>
        <v>0</v>
      </c>
      <c r="BJ405" s="18" t="s">
        <v>81</v>
      </c>
      <c r="BK405" s="157">
        <f>ROUND(I405*H405,2)</f>
        <v>0</v>
      </c>
      <c r="BL405" s="18" t="s">
        <v>147</v>
      </c>
      <c r="BM405" s="156" t="s">
        <v>571</v>
      </c>
    </row>
    <row r="406" spans="1:65" s="2" customFormat="1" ht="29.25">
      <c r="A406" s="33"/>
      <c r="B406" s="34"/>
      <c r="C406" s="33"/>
      <c r="D406" s="158" t="s">
        <v>149</v>
      </c>
      <c r="E406" s="33"/>
      <c r="F406" s="159" t="s">
        <v>555</v>
      </c>
      <c r="G406" s="33"/>
      <c r="H406" s="33"/>
      <c r="I406" s="160"/>
      <c r="J406" s="33"/>
      <c r="K406" s="33"/>
      <c r="L406" s="34"/>
      <c r="M406" s="161"/>
      <c r="N406" s="162"/>
      <c r="O406" s="59"/>
      <c r="P406" s="59"/>
      <c r="Q406" s="59"/>
      <c r="R406" s="59"/>
      <c r="S406" s="59"/>
      <c r="T406" s="60"/>
      <c r="U406" s="33"/>
      <c r="V406" s="33"/>
      <c r="W406" s="33"/>
      <c r="X406" s="33"/>
      <c r="Y406" s="33"/>
      <c r="Z406" s="33"/>
      <c r="AA406" s="33"/>
      <c r="AB406" s="33"/>
      <c r="AC406" s="33"/>
      <c r="AD406" s="33"/>
      <c r="AE406" s="33"/>
      <c r="AT406" s="18" t="s">
        <v>149</v>
      </c>
      <c r="AU406" s="18" t="s">
        <v>83</v>
      </c>
    </row>
    <row r="407" spans="1:65" s="2" customFormat="1" ht="11.25">
      <c r="A407" s="33"/>
      <c r="B407" s="34"/>
      <c r="C407" s="33"/>
      <c r="D407" s="163" t="s">
        <v>151</v>
      </c>
      <c r="E407" s="33"/>
      <c r="F407" s="164" t="s">
        <v>572</v>
      </c>
      <c r="G407" s="33"/>
      <c r="H407" s="33"/>
      <c r="I407" s="160"/>
      <c r="J407" s="33"/>
      <c r="K407" s="33"/>
      <c r="L407" s="34"/>
      <c r="M407" s="161"/>
      <c r="N407" s="162"/>
      <c r="O407" s="59"/>
      <c r="P407" s="59"/>
      <c r="Q407" s="59"/>
      <c r="R407" s="59"/>
      <c r="S407" s="59"/>
      <c r="T407" s="60"/>
      <c r="U407" s="33"/>
      <c r="V407" s="33"/>
      <c r="W407" s="33"/>
      <c r="X407" s="33"/>
      <c r="Y407" s="33"/>
      <c r="Z407" s="33"/>
      <c r="AA407" s="33"/>
      <c r="AB407" s="33"/>
      <c r="AC407" s="33"/>
      <c r="AD407" s="33"/>
      <c r="AE407" s="33"/>
      <c r="AT407" s="18" t="s">
        <v>151</v>
      </c>
      <c r="AU407" s="18" t="s">
        <v>83</v>
      </c>
    </row>
    <row r="408" spans="1:65" s="13" customFormat="1" ht="11.25">
      <c r="B408" s="166"/>
      <c r="D408" s="158" t="s">
        <v>155</v>
      </c>
      <c r="E408" s="167" t="s">
        <v>1</v>
      </c>
      <c r="F408" s="168" t="s">
        <v>573</v>
      </c>
      <c r="H408" s="169">
        <v>2133.5100000000002</v>
      </c>
      <c r="I408" s="170"/>
      <c r="L408" s="166"/>
      <c r="M408" s="171"/>
      <c r="N408" s="172"/>
      <c r="O408" s="172"/>
      <c r="P408" s="172"/>
      <c r="Q408" s="172"/>
      <c r="R408" s="172"/>
      <c r="S408" s="172"/>
      <c r="T408" s="173"/>
      <c r="AT408" s="167" t="s">
        <v>155</v>
      </c>
      <c r="AU408" s="167" t="s">
        <v>83</v>
      </c>
      <c r="AV408" s="13" t="s">
        <v>83</v>
      </c>
      <c r="AW408" s="13" t="s">
        <v>30</v>
      </c>
      <c r="AX408" s="13" t="s">
        <v>81</v>
      </c>
      <c r="AY408" s="167" t="s">
        <v>140</v>
      </c>
    </row>
    <row r="409" spans="1:65" s="2" customFormat="1" ht="37.9" customHeight="1">
      <c r="A409" s="33"/>
      <c r="B409" s="144"/>
      <c r="C409" s="145" t="s">
        <v>574</v>
      </c>
      <c r="D409" s="145" t="s">
        <v>142</v>
      </c>
      <c r="E409" s="146" t="s">
        <v>575</v>
      </c>
      <c r="F409" s="147" t="s">
        <v>576</v>
      </c>
      <c r="G409" s="148" t="s">
        <v>545</v>
      </c>
      <c r="H409" s="149">
        <v>101.9</v>
      </c>
      <c r="I409" s="150"/>
      <c r="J409" s="151">
        <f>ROUND(I409*H409,2)</f>
        <v>0</v>
      </c>
      <c r="K409" s="147" t="s">
        <v>146</v>
      </c>
      <c r="L409" s="34"/>
      <c r="M409" s="152" t="s">
        <v>1</v>
      </c>
      <c r="N409" s="153" t="s">
        <v>38</v>
      </c>
      <c r="O409" s="59"/>
      <c r="P409" s="154">
        <f>O409*H409</f>
        <v>0</v>
      </c>
      <c r="Q409" s="154">
        <v>0</v>
      </c>
      <c r="R409" s="154">
        <f>Q409*H409</f>
        <v>0</v>
      </c>
      <c r="S409" s="154">
        <v>0</v>
      </c>
      <c r="T409" s="155">
        <f>S409*H409</f>
        <v>0</v>
      </c>
      <c r="U409" s="33"/>
      <c r="V409" s="33"/>
      <c r="W409" s="33"/>
      <c r="X409" s="33"/>
      <c r="Y409" s="33"/>
      <c r="Z409" s="33"/>
      <c r="AA409" s="33"/>
      <c r="AB409" s="33"/>
      <c r="AC409" s="33"/>
      <c r="AD409" s="33"/>
      <c r="AE409" s="33"/>
      <c r="AR409" s="156" t="s">
        <v>147</v>
      </c>
      <c r="AT409" s="156" t="s">
        <v>142</v>
      </c>
      <c r="AU409" s="156" t="s">
        <v>83</v>
      </c>
      <c r="AY409" s="18" t="s">
        <v>140</v>
      </c>
      <c r="BE409" s="157">
        <f>IF(N409="základní",J409,0)</f>
        <v>0</v>
      </c>
      <c r="BF409" s="157">
        <f>IF(N409="snížená",J409,0)</f>
        <v>0</v>
      </c>
      <c r="BG409" s="157">
        <f>IF(N409="zákl. přenesená",J409,0)</f>
        <v>0</v>
      </c>
      <c r="BH409" s="157">
        <f>IF(N409="sníž. přenesená",J409,0)</f>
        <v>0</v>
      </c>
      <c r="BI409" s="157">
        <f>IF(N409="nulová",J409,0)</f>
        <v>0</v>
      </c>
      <c r="BJ409" s="18" t="s">
        <v>81</v>
      </c>
      <c r="BK409" s="157">
        <f>ROUND(I409*H409,2)</f>
        <v>0</v>
      </c>
      <c r="BL409" s="18" t="s">
        <v>147</v>
      </c>
      <c r="BM409" s="156" t="s">
        <v>577</v>
      </c>
    </row>
    <row r="410" spans="1:65" s="2" customFormat="1" ht="29.25">
      <c r="A410" s="33"/>
      <c r="B410" s="34"/>
      <c r="C410" s="33"/>
      <c r="D410" s="158" t="s">
        <v>149</v>
      </c>
      <c r="E410" s="33"/>
      <c r="F410" s="159" t="s">
        <v>578</v>
      </c>
      <c r="G410" s="33"/>
      <c r="H410" s="33"/>
      <c r="I410" s="160"/>
      <c r="J410" s="33"/>
      <c r="K410" s="33"/>
      <c r="L410" s="34"/>
      <c r="M410" s="161"/>
      <c r="N410" s="162"/>
      <c r="O410" s="59"/>
      <c r="P410" s="59"/>
      <c r="Q410" s="59"/>
      <c r="R410" s="59"/>
      <c r="S410" s="59"/>
      <c r="T410" s="60"/>
      <c r="U410" s="33"/>
      <c r="V410" s="33"/>
      <c r="W410" s="33"/>
      <c r="X410" s="33"/>
      <c r="Y410" s="33"/>
      <c r="Z410" s="33"/>
      <c r="AA410" s="33"/>
      <c r="AB410" s="33"/>
      <c r="AC410" s="33"/>
      <c r="AD410" s="33"/>
      <c r="AE410" s="33"/>
      <c r="AT410" s="18" t="s">
        <v>149</v>
      </c>
      <c r="AU410" s="18" t="s">
        <v>83</v>
      </c>
    </row>
    <row r="411" spans="1:65" s="2" customFormat="1" ht="11.25">
      <c r="A411" s="33"/>
      <c r="B411" s="34"/>
      <c r="C411" s="33"/>
      <c r="D411" s="163" t="s">
        <v>151</v>
      </c>
      <c r="E411" s="33"/>
      <c r="F411" s="164" t="s">
        <v>579</v>
      </c>
      <c r="G411" s="33"/>
      <c r="H411" s="33"/>
      <c r="I411" s="160"/>
      <c r="J411" s="33"/>
      <c r="K411" s="33"/>
      <c r="L411" s="34"/>
      <c r="M411" s="161"/>
      <c r="N411" s="162"/>
      <c r="O411" s="59"/>
      <c r="P411" s="59"/>
      <c r="Q411" s="59"/>
      <c r="R411" s="59"/>
      <c r="S411" s="59"/>
      <c r="T411" s="60"/>
      <c r="U411" s="33"/>
      <c r="V411" s="33"/>
      <c r="W411" s="33"/>
      <c r="X411" s="33"/>
      <c r="Y411" s="33"/>
      <c r="Z411" s="33"/>
      <c r="AA411" s="33"/>
      <c r="AB411" s="33"/>
      <c r="AC411" s="33"/>
      <c r="AD411" s="33"/>
      <c r="AE411" s="33"/>
      <c r="AT411" s="18" t="s">
        <v>151</v>
      </c>
      <c r="AU411" s="18" t="s">
        <v>83</v>
      </c>
    </row>
    <row r="412" spans="1:65" s="13" customFormat="1" ht="11.25">
      <c r="B412" s="166"/>
      <c r="D412" s="158" t="s">
        <v>155</v>
      </c>
      <c r="E412" s="167" t="s">
        <v>1</v>
      </c>
      <c r="F412" s="168" t="s">
        <v>580</v>
      </c>
      <c r="H412" s="169">
        <v>101.9</v>
      </c>
      <c r="I412" s="170"/>
      <c r="L412" s="166"/>
      <c r="M412" s="171"/>
      <c r="N412" s="172"/>
      <c r="O412" s="172"/>
      <c r="P412" s="172"/>
      <c r="Q412" s="172"/>
      <c r="R412" s="172"/>
      <c r="S412" s="172"/>
      <c r="T412" s="173"/>
      <c r="AT412" s="167" t="s">
        <v>155</v>
      </c>
      <c r="AU412" s="167" t="s">
        <v>83</v>
      </c>
      <c r="AV412" s="13" t="s">
        <v>83</v>
      </c>
      <c r="AW412" s="13" t="s">
        <v>30</v>
      </c>
      <c r="AX412" s="13" t="s">
        <v>81</v>
      </c>
      <c r="AY412" s="167" t="s">
        <v>140</v>
      </c>
    </row>
    <row r="413" spans="1:65" s="2" customFormat="1" ht="44.25" customHeight="1">
      <c r="A413" s="33"/>
      <c r="B413" s="144"/>
      <c r="C413" s="145" t="s">
        <v>581</v>
      </c>
      <c r="D413" s="145" t="s">
        <v>142</v>
      </c>
      <c r="E413" s="146" t="s">
        <v>582</v>
      </c>
      <c r="F413" s="147" t="s">
        <v>583</v>
      </c>
      <c r="G413" s="148" t="s">
        <v>545</v>
      </c>
      <c r="H413" s="149">
        <v>188</v>
      </c>
      <c r="I413" s="150"/>
      <c r="J413" s="151">
        <f>ROUND(I413*H413,2)</f>
        <v>0</v>
      </c>
      <c r="K413" s="147" t="s">
        <v>146</v>
      </c>
      <c r="L413" s="34"/>
      <c r="M413" s="152" t="s">
        <v>1</v>
      </c>
      <c r="N413" s="153" t="s">
        <v>38</v>
      </c>
      <c r="O413" s="59"/>
      <c r="P413" s="154">
        <f>O413*H413</f>
        <v>0</v>
      </c>
      <c r="Q413" s="154">
        <v>0</v>
      </c>
      <c r="R413" s="154">
        <f>Q413*H413</f>
        <v>0</v>
      </c>
      <c r="S413" s="154">
        <v>0</v>
      </c>
      <c r="T413" s="155">
        <f>S413*H413</f>
        <v>0</v>
      </c>
      <c r="U413" s="33"/>
      <c r="V413" s="33"/>
      <c r="W413" s="33"/>
      <c r="X413" s="33"/>
      <c r="Y413" s="33"/>
      <c r="Z413" s="33"/>
      <c r="AA413" s="33"/>
      <c r="AB413" s="33"/>
      <c r="AC413" s="33"/>
      <c r="AD413" s="33"/>
      <c r="AE413" s="33"/>
      <c r="AR413" s="156" t="s">
        <v>147</v>
      </c>
      <c r="AT413" s="156" t="s">
        <v>142</v>
      </c>
      <c r="AU413" s="156" t="s">
        <v>83</v>
      </c>
      <c r="AY413" s="18" t="s">
        <v>140</v>
      </c>
      <c r="BE413" s="157">
        <f>IF(N413="základní",J413,0)</f>
        <v>0</v>
      </c>
      <c r="BF413" s="157">
        <f>IF(N413="snížená",J413,0)</f>
        <v>0</v>
      </c>
      <c r="BG413" s="157">
        <f>IF(N413="zákl. přenesená",J413,0)</f>
        <v>0</v>
      </c>
      <c r="BH413" s="157">
        <f>IF(N413="sníž. přenesená",J413,0)</f>
        <v>0</v>
      </c>
      <c r="BI413" s="157">
        <f>IF(N413="nulová",J413,0)</f>
        <v>0</v>
      </c>
      <c r="BJ413" s="18" t="s">
        <v>81</v>
      </c>
      <c r="BK413" s="157">
        <f>ROUND(I413*H413,2)</f>
        <v>0</v>
      </c>
      <c r="BL413" s="18" t="s">
        <v>147</v>
      </c>
      <c r="BM413" s="156" t="s">
        <v>584</v>
      </c>
    </row>
    <row r="414" spans="1:65" s="2" customFormat="1" ht="29.25">
      <c r="A414" s="33"/>
      <c r="B414" s="34"/>
      <c r="C414" s="33"/>
      <c r="D414" s="158" t="s">
        <v>149</v>
      </c>
      <c r="E414" s="33"/>
      <c r="F414" s="159" t="s">
        <v>583</v>
      </c>
      <c r="G414" s="33"/>
      <c r="H414" s="33"/>
      <c r="I414" s="160"/>
      <c r="J414" s="33"/>
      <c r="K414" s="33"/>
      <c r="L414" s="34"/>
      <c r="M414" s="161"/>
      <c r="N414" s="162"/>
      <c r="O414" s="59"/>
      <c r="P414" s="59"/>
      <c r="Q414" s="59"/>
      <c r="R414" s="59"/>
      <c r="S414" s="59"/>
      <c r="T414" s="60"/>
      <c r="U414" s="33"/>
      <c r="V414" s="33"/>
      <c r="W414" s="33"/>
      <c r="X414" s="33"/>
      <c r="Y414" s="33"/>
      <c r="Z414" s="33"/>
      <c r="AA414" s="33"/>
      <c r="AB414" s="33"/>
      <c r="AC414" s="33"/>
      <c r="AD414" s="33"/>
      <c r="AE414" s="33"/>
      <c r="AT414" s="18" t="s">
        <v>149</v>
      </c>
      <c r="AU414" s="18" t="s">
        <v>83</v>
      </c>
    </row>
    <row r="415" spans="1:65" s="2" customFormat="1" ht="11.25">
      <c r="A415" s="33"/>
      <c r="B415" s="34"/>
      <c r="C415" s="33"/>
      <c r="D415" s="163" t="s">
        <v>151</v>
      </c>
      <c r="E415" s="33"/>
      <c r="F415" s="164" t="s">
        <v>585</v>
      </c>
      <c r="G415" s="33"/>
      <c r="H415" s="33"/>
      <c r="I415" s="160"/>
      <c r="J415" s="33"/>
      <c r="K415" s="33"/>
      <c r="L415" s="34"/>
      <c r="M415" s="161"/>
      <c r="N415" s="162"/>
      <c r="O415" s="59"/>
      <c r="P415" s="59"/>
      <c r="Q415" s="59"/>
      <c r="R415" s="59"/>
      <c r="S415" s="59"/>
      <c r="T415" s="60"/>
      <c r="U415" s="33"/>
      <c r="V415" s="33"/>
      <c r="W415" s="33"/>
      <c r="X415" s="33"/>
      <c r="Y415" s="33"/>
      <c r="Z415" s="33"/>
      <c r="AA415" s="33"/>
      <c r="AB415" s="33"/>
      <c r="AC415" s="33"/>
      <c r="AD415" s="33"/>
      <c r="AE415" s="33"/>
      <c r="AT415" s="18" t="s">
        <v>151</v>
      </c>
      <c r="AU415" s="18" t="s">
        <v>83</v>
      </c>
    </row>
    <row r="416" spans="1:65" s="13" customFormat="1" ht="11.25">
      <c r="B416" s="166"/>
      <c r="D416" s="158" t="s">
        <v>155</v>
      </c>
      <c r="E416" s="167" t="s">
        <v>1</v>
      </c>
      <c r="F416" s="168" t="s">
        <v>586</v>
      </c>
      <c r="H416" s="169">
        <v>188</v>
      </c>
      <c r="I416" s="170"/>
      <c r="L416" s="166"/>
      <c r="M416" s="171"/>
      <c r="N416" s="172"/>
      <c r="O416" s="172"/>
      <c r="P416" s="172"/>
      <c r="Q416" s="172"/>
      <c r="R416" s="172"/>
      <c r="S416" s="172"/>
      <c r="T416" s="173"/>
      <c r="AT416" s="167" t="s">
        <v>155</v>
      </c>
      <c r="AU416" s="167" t="s">
        <v>83</v>
      </c>
      <c r="AV416" s="13" t="s">
        <v>83</v>
      </c>
      <c r="AW416" s="13" t="s">
        <v>30</v>
      </c>
      <c r="AX416" s="13" t="s">
        <v>81</v>
      </c>
      <c r="AY416" s="167" t="s">
        <v>140</v>
      </c>
    </row>
    <row r="417" spans="1:65" s="2" customFormat="1" ht="44.25" customHeight="1">
      <c r="A417" s="33"/>
      <c r="B417" s="144"/>
      <c r="C417" s="145" t="s">
        <v>587</v>
      </c>
      <c r="D417" s="145" t="s">
        <v>142</v>
      </c>
      <c r="E417" s="146" t="s">
        <v>588</v>
      </c>
      <c r="F417" s="147" t="s">
        <v>589</v>
      </c>
      <c r="G417" s="148" t="s">
        <v>545</v>
      </c>
      <c r="H417" s="149">
        <v>117.3</v>
      </c>
      <c r="I417" s="150"/>
      <c r="J417" s="151">
        <f>ROUND(I417*H417,2)</f>
        <v>0</v>
      </c>
      <c r="K417" s="147" t="s">
        <v>146</v>
      </c>
      <c r="L417" s="34"/>
      <c r="M417" s="152" t="s">
        <v>1</v>
      </c>
      <c r="N417" s="153" t="s">
        <v>38</v>
      </c>
      <c r="O417" s="59"/>
      <c r="P417" s="154">
        <f>O417*H417</f>
        <v>0</v>
      </c>
      <c r="Q417" s="154">
        <v>0</v>
      </c>
      <c r="R417" s="154">
        <f>Q417*H417</f>
        <v>0</v>
      </c>
      <c r="S417" s="154">
        <v>0</v>
      </c>
      <c r="T417" s="155">
        <f>S417*H417</f>
        <v>0</v>
      </c>
      <c r="U417" s="33"/>
      <c r="V417" s="33"/>
      <c r="W417" s="33"/>
      <c r="X417" s="33"/>
      <c r="Y417" s="33"/>
      <c r="Z417" s="33"/>
      <c r="AA417" s="33"/>
      <c r="AB417" s="33"/>
      <c r="AC417" s="33"/>
      <c r="AD417" s="33"/>
      <c r="AE417" s="33"/>
      <c r="AR417" s="156" t="s">
        <v>147</v>
      </c>
      <c r="AT417" s="156" t="s">
        <v>142</v>
      </c>
      <c r="AU417" s="156" t="s">
        <v>83</v>
      </c>
      <c r="AY417" s="18" t="s">
        <v>140</v>
      </c>
      <c r="BE417" s="157">
        <f>IF(N417="základní",J417,0)</f>
        <v>0</v>
      </c>
      <c r="BF417" s="157">
        <f>IF(N417="snížená",J417,0)</f>
        <v>0</v>
      </c>
      <c r="BG417" s="157">
        <f>IF(N417="zákl. přenesená",J417,0)</f>
        <v>0</v>
      </c>
      <c r="BH417" s="157">
        <f>IF(N417="sníž. přenesená",J417,0)</f>
        <v>0</v>
      </c>
      <c r="BI417" s="157">
        <f>IF(N417="nulová",J417,0)</f>
        <v>0</v>
      </c>
      <c r="BJ417" s="18" t="s">
        <v>81</v>
      </c>
      <c r="BK417" s="157">
        <f>ROUND(I417*H417,2)</f>
        <v>0</v>
      </c>
      <c r="BL417" s="18" t="s">
        <v>147</v>
      </c>
      <c r="BM417" s="156" t="s">
        <v>590</v>
      </c>
    </row>
    <row r="418" spans="1:65" s="2" customFormat="1" ht="29.25">
      <c r="A418" s="33"/>
      <c r="B418" s="34"/>
      <c r="C418" s="33"/>
      <c r="D418" s="158" t="s">
        <v>149</v>
      </c>
      <c r="E418" s="33"/>
      <c r="F418" s="159" t="s">
        <v>589</v>
      </c>
      <c r="G418" s="33"/>
      <c r="H418" s="33"/>
      <c r="I418" s="160"/>
      <c r="J418" s="33"/>
      <c r="K418" s="33"/>
      <c r="L418" s="34"/>
      <c r="M418" s="161"/>
      <c r="N418" s="162"/>
      <c r="O418" s="59"/>
      <c r="P418" s="59"/>
      <c r="Q418" s="59"/>
      <c r="R418" s="59"/>
      <c r="S418" s="59"/>
      <c r="T418" s="60"/>
      <c r="U418" s="33"/>
      <c r="V418" s="33"/>
      <c r="W418" s="33"/>
      <c r="X418" s="33"/>
      <c r="Y418" s="33"/>
      <c r="Z418" s="33"/>
      <c r="AA418" s="33"/>
      <c r="AB418" s="33"/>
      <c r="AC418" s="33"/>
      <c r="AD418" s="33"/>
      <c r="AE418" s="33"/>
      <c r="AT418" s="18" t="s">
        <v>149</v>
      </c>
      <c r="AU418" s="18" t="s">
        <v>83</v>
      </c>
    </row>
    <row r="419" spans="1:65" s="2" customFormat="1" ht="11.25">
      <c r="A419" s="33"/>
      <c r="B419" s="34"/>
      <c r="C419" s="33"/>
      <c r="D419" s="163" t="s">
        <v>151</v>
      </c>
      <c r="E419" s="33"/>
      <c r="F419" s="164" t="s">
        <v>591</v>
      </c>
      <c r="G419" s="33"/>
      <c r="H419" s="33"/>
      <c r="I419" s="160"/>
      <c r="J419" s="33"/>
      <c r="K419" s="33"/>
      <c r="L419" s="34"/>
      <c r="M419" s="161"/>
      <c r="N419" s="162"/>
      <c r="O419" s="59"/>
      <c r="P419" s="59"/>
      <c r="Q419" s="59"/>
      <c r="R419" s="59"/>
      <c r="S419" s="59"/>
      <c r="T419" s="60"/>
      <c r="U419" s="33"/>
      <c r="V419" s="33"/>
      <c r="W419" s="33"/>
      <c r="X419" s="33"/>
      <c r="Y419" s="33"/>
      <c r="Z419" s="33"/>
      <c r="AA419" s="33"/>
      <c r="AB419" s="33"/>
      <c r="AC419" s="33"/>
      <c r="AD419" s="33"/>
      <c r="AE419" s="33"/>
      <c r="AT419" s="18" t="s">
        <v>151</v>
      </c>
      <c r="AU419" s="18" t="s">
        <v>83</v>
      </c>
    </row>
    <row r="420" spans="1:65" s="13" customFormat="1" ht="11.25">
      <c r="B420" s="166"/>
      <c r="D420" s="158" t="s">
        <v>155</v>
      </c>
      <c r="E420" s="167" t="s">
        <v>1</v>
      </c>
      <c r="F420" s="168" t="s">
        <v>592</v>
      </c>
      <c r="H420" s="169">
        <v>117.3</v>
      </c>
      <c r="I420" s="170"/>
      <c r="L420" s="166"/>
      <c r="M420" s="171"/>
      <c r="N420" s="172"/>
      <c r="O420" s="172"/>
      <c r="P420" s="172"/>
      <c r="Q420" s="172"/>
      <c r="R420" s="172"/>
      <c r="S420" s="172"/>
      <c r="T420" s="173"/>
      <c r="AT420" s="167" t="s">
        <v>155</v>
      </c>
      <c r="AU420" s="167" t="s">
        <v>83</v>
      </c>
      <c r="AV420" s="13" t="s">
        <v>83</v>
      </c>
      <c r="AW420" s="13" t="s">
        <v>30</v>
      </c>
      <c r="AX420" s="13" t="s">
        <v>81</v>
      </c>
      <c r="AY420" s="167" t="s">
        <v>140</v>
      </c>
    </row>
    <row r="421" spans="1:65" s="12" customFormat="1" ht="22.9" customHeight="1">
      <c r="B421" s="131"/>
      <c r="D421" s="132" t="s">
        <v>72</v>
      </c>
      <c r="E421" s="142" t="s">
        <v>593</v>
      </c>
      <c r="F421" s="142" t="s">
        <v>594</v>
      </c>
      <c r="I421" s="134"/>
      <c r="J421" s="143">
        <f>BK421</f>
        <v>0</v>
      </c>
      <c r="L421" s="131"/>
      <c r="M421" s="136"/>
      <c r="N421" s="137"/>
      <c r="O421" s="137"/>
      <c r="P421" s="138">
        <f>SUM(P422:P424)</f>
        <v>0</v>
      </c>
      <c r="Q421" s="137"/>
      <c r="R421" s="138">
        <f>SUM(R422:R424)</f>
        <v>0</v>
      </c>
      <c r="S421" s="137"/>
      <c r="T421" s="139">
        <f>SUM(T422:T424)</f>
        <v>0</v>
      </c>
      <c r="AR421" s="132" t="s">
        <v>81</v>
      </c>
      <c r="AT421" s="140" t="s">
        <v>72</v>
      </c>
      <c r="AU421" s="140" t="s">
        <v>81</v>
      </c>
      <c r="AY421" s="132" t="s">
        <v>140</v>
      </c>
      <c r="BK421" s="141">
        <f>SUM(BK422:BK424)</f>
        <v>0</v>
      </c>
    </row>
    <row r="422" spans="1:65" s="2" customFormat="1" ht="33" customHeight="1">
      <c r="A422" s="33"/>
      <c r="B422" s="144"/>
      <c r="C422" s="145" t="s">
        <v>595</v>
      </c>
      <c r="D422" s="145" t="s">
        <v>142</v>
      </c>
      <c r="E422" s="146" t="s">
        <v>596</v>
      </c>
      <c r="F422" s="147" t="s">
        <v>597</v>
      </c>
      <c r="G422" s="148" t="s">
        <v>545</v>
      </c>
      <c r="H422" s="149">
        <v>622.00199999999995</v>
      </c>
      <c r="I422" s="150"/>
      <c r="J422" s="151">
        <f>ROUND(I422*H422,2)</f>
        <v>0</v>
      </c>
      <c r="K422" s="147" t="s">
        <v>146</v>
      </c>
      <c r="L422" s="34"/>
      <c r="M422" s="152" t="s">
        <v>1</v>
      </c>
      <c r="N422" s="153" t="s">
        <v>38</v>
      </c>
      <c r="O422" s="59"/>
      <c r="P422" s="154">
        <f>O422*H422</f>
        <v>0</v>
      </c>
      <c r="Q422" s="154">
        <v>0</v>
      </c>
      <c r="R422" s="154">
        <f>Q422*H422</f>
        <v>0</v>
      </c>
      <c r="S422" s="154">
        <v>0</v>
      </c>
      <c r="T422" s="155">
        <f>S422*H422</f>
        <v>0</v>
      </c>
      <c r="U422" s="33"/>
      <c r="V422" s="33"/>
      <c r="W422" s="33"/>
      <c r="X422" s="33"/>
      <c r="Y422" s="33"/>
      <c r="Z422" s="33"/>
      <c r="AA422" s="33"/>
      <c r="AB422" s="33"/>
      <c r="AC422" s="33"/>
      <c r="AD422" s="33"/>
      <c r="AE422" s="33"/>
      <c r="AR422" s="156" t="s">
        <v>147</v>
      </c>
      <c r="AT422" s="156" t="s">
        <v>142</v>
      </c>
      <c r="AU422" s="156" t="s">
        <v>83</v>
      </c>
      <c r="AY422" s="18" t="s">
        <v>140</v>
      </c>
      <c r="BE422" s="157">
        <f>IF(N422="základní",J422,0)</f>
        <v>0</v>
      </c>
      <c r="BF422" s="157">
        <f>IF(N422="snížená",J422,0)</f>
        <v>0</v>
      </c>
      <c r="BG422" s="157">
        <f>IF(N422="zákl. přenesená",J422,0)</f>
        <v>0</v>
      </c>
      <c r="BH422" s="157">
        <f>IF(N422="sníž. přenesená",J422,0)</f>
        <v>0</v>
      </c>
      <c r="BI422" s="157">
        <f>IF(N422="nulová",J422,0)</f>
        <v>0</v>
      </c>
      <c r="BJ422" s="18" t="s">
        <v>81</v>
      </c>
      <c r="BK422" s="157">
        <f>ROUND(I422*H422,2)</f>
        <v>0</v>
      </c>
      <c r="BL422" s="18" t="s">
        <v>147</v>
      </c>
      <c r="BM422" s="156" t="s">
        <v>598</v>
      </c>
    </row>
    <row r="423" spans="1:65" s="2" customFormat="1" ht="29.25">
      <c r="A423" s="33"/>
      <c r="B423" s="34"/>
      <c r="C423" s="33"/>
      <c r="D423" s="158" t="s">
        <v>149</v>
      </c>
      <c r="E423" s="33"/>
      <c r="F423" s="159" t="s">
        <v>599</v>
      </c>
      <c r="G423" s="33"/>
      <c r="H423" s="33"/>
      <c r="I423" s="160"/>
      <c r="J423" s="33"/>
      <c r="K423" s="33"/>
      <c r="L423" s="34"/>
      <c r="M423" s="161"/>
      <c r="N423" s="162"/>
      <c r="O423" s="59"/>
      <c r="P423" s="59"/>
      <c r="Q423" s="59"/>
      <c r="R423" s="59"/>
      <c r="S423" s="59"/>
      <c r="T423" s="60"/>
      <c r="U423" s="33"/>
      <c r="V423" s="33"/>
      <c r="W423" s="33"/>
      <c r="X423" s="33"/>
      <c r="Y423" s="33"/>
      <c r="Z423" s="33"/>
      <c r="AA423" s="33"/>
      <c r="AB423" s="33"/>
      <c r="AC423" s="33"/>
      <c r="AD423" s="33"/>
      <c r="AE423" s="33"/>
      <c r="AT423" s="18" t="s">
        <v>149</v>
      </c>
      <c r="AU423" s="18" t="s">
        <v>83</v>
      </c>
    </row>
    <row r="424" spans="1:65" s="2" customFormat="1" ht="11.25">
      <c r="A424" s="33"/>
      <c r="B424" s="34"/>
      <c r="C424" s="33"/>
      <c r="D424" s="163" t="s">
        <v>151</v>
      </c>
      <c r="E424" s="33"/>
      <c r="F424" s="164" t="s">
        <v>600</v>
      </c>
      <c r="G424" s="33"/>
      <c r="H424" s="33"/>
      <c r="I424" s="160"/>
      <c r="J424" s="33"/>
      <c r="K424" s="33"/>
      <c r="L424" s="34"/>
      <c r="M424" s="207"/>
      <c r="N424" s="208"/>
      <c r="O424" s="209"/>
      <c r="P424" s="209"/>
      <c r="Q424" s="209"/>
      <c r="R424" s="209"/>
      <c r="S424" s="209"/>
      <c r="T424" s="210"/>
      <c r="U424" s="33"/>
      <c r="V424" s="33"/>
      <c r="W424" s="33"/>
      <c r="X424" s="33"/>
      <c r="Y424" s="33"/>
      <c r="Z424" s="33"/>
      <c r="AA424" s="33"/>
      <c r="AB424" s="33"/>
      <c r="AC424" s="33"/>
      <c r="AD424" s="33"/>
      <c r="AE424" s="33"/>
      <c r="AT424" s="18" t="s">
        <v>151</v>
      </c>
      <c r="AU424" s="18" t="s">
        <v>83</v>
      </c>
    </row>
    <row r="425" spans="1:65" s="2" customFormat="1" ht="6.95" customHeight="1">
      <c r="A425" s="33"/>
      <c r="B425" s="48"/>
      <c r="C425" s="49"/>
      <c r="D425" s="49"/>
      <c r="E425" s="49"/>
      <c r="F425" s="49"/>
      <c r="G425" s="49"/>
      <c r="H425" s="49"/>
      <c r="I425" s="49"/>
      <c r="J425" s="49"/>
      <c r="K425" s="49"/>
      <c r="L425" s="34"/>
      <c r="M425" s="33"/>
      <c r="O425" s="33"/>
      <c r="P425" s="33"/>
      <c r="Q425" s="33"/>
      <c r="R425" s="33"/>
      <c r="S425" s="33"/>
      <c r="T425" s="33"/>
      <c r="U425" s="33"/>
      <c r="V425" s="33"/>
      <c r="W425" s="33"/>
      <c r="X425" s="33"/>
      <c r="Y425" s="33"/>
      <c r="Z425" s="33"/>
      <c r="AA425" s="33"/>
      <c r="AB425" s="33"/>
      <c r="AC425" s="33"/>
      <c r="AD425" s="33"/>
      <c r="AE425" s="33"/>
    </row>
  </sheetData>
  <autoFilter ref="C123:K424" xr:uid="{00000000-0009-0000-0000-000001000000}"/>
  <mergeCells count="9">
    <mergeCell ref="E87:H87"/>
    <mergeCell ref="E114:H114"/>
    <mergeCell ref="E116:H116"/>
    <mergeCell ref="L2:V2"/>
    <mergeCell ref="E7:H7"/>
    <mergeCell ref="E9:H9"/>
    <mergeCell ref="E18:H18"/>
    <mergeCell ref="E27:H27"/>
    <mergeCell ref="E85:H85"/>
  </mergeCells>
  <hyperlinks>
    <hyperlink ref="F129" r:id="rId1" xr:uid="{00000000-0004-0000-0100-000000000000}"/>
    <hyperlink ref="F135" r:id="rId2" xr:uid="{00000000-0004-0000-0100-000001000000}"/>
    <hyperlink ref="F139" r:id="rId3" xr:uid="{00000000-0004-0000-0100-000002000000}"/>
    <hyperlink ref="F143" r:id="rId4" xr:uid="{00000000-0004-0000-0100-000003000000}"/>
    <hyperlink ref="F153" r:id="rId5" xr:uid="{00000000-0004-0000-0100-000004000000}"/>
    <hyperlink ref="F158" r:id="rId6" xr:uid="{00000000-0004-0000-0100-000005000000}"/>
    <hyperlink ref="F163" r:id="rId7" xr:uid="{00000000-0004-0000-0100-000006000000}"/>
    <hyperlink ref="F172" r:id="rId8" xr:uid="{00000000-0004-0000-0100-000007000000}"/>
    <hyperlink ref="F179" r:id="rId9" xr:uid="{00000000-0004-0000-0100-000008000000}"/>
    <hyperlink ref="F190" r:id="rId10" xr:uid="{00000000-0004-0000-0100-000009000000}"/>
    <hyperlink ref="F208" r:id="rId11" xr:uid="{00000000-0004-0000-0100-00000A000000}"/>
    <hyperlink ref="F212" r:id="rId12" xr:uid="{00000000-0004-0000-0100-00000B000000}"/>
    <hyperlink ref="F218" r:id="rId13" xr:uid="{00000000-0004-0000-0100-00000C000000}"/>
    <hyperlink ref="F224" r:id="rId14" xr:uid="{00000000-0004-0000-0100-00000D000000}"/>
    <hyperlink ref="F228" r:id="rId15" xr:uid="{00000000-0004-0000-0100-00000E000000}"/>
    <hyperlink ref="F232" r:id="rId16" xr:uid="{00000000-0004-0000-0100-00000F000000}"/>
    <hyperlink ref="F237" r:id="rId17" xr:uid="{00000000-0004-0000-0100-000010000000}"/>
    <hyperlink ref="F241" r:id="rId18" xr:uid="{00000000-0004-0000-0100-000011000000}"/>
    <hyperlink ref="F245" r:id="rId19" xr:uid="{00000000-0004-0000-0100-000012000000}"/>
    <hyperlink ref="F249" r:id="rId20" xr:uid="{00000000-0004-0000-0100-000013000000}"/>
    <hyperlink ref="F262" r:id="rId21" xr:uid="{00000000-0004-0000-0100-000014000000}"/>
    <hyperlink ref="F285" r:id="rId22" xr:uid="{00000000-0004-0000-0100-000015000000}"/>
    <hyperlink ref="F291" r:id="rId23" xr:uid="{00000000-0004-0000-0100-000016000000}"/>
    <hyperlink ref="F298" r:id="rId24" xr:uid="{00000000-0004-0000-0100-000017000000}"/>
    <hyperlink ref="F320" r:id="rId25" xr:uid="{00000000-0004-0000-0100-000018000000}"/>
    <hyperlink ref="F326" r:id="rId26" xr:uid="{00000000-0004-0000-0100-000019000000}"/>
    <hyperlink ref="F333" r:id="rId27" xr:uid="{00000000-0004-0000-0100-00001A000000}"/>
    <hyperlink ref="F339" r:id="rId28" xr:uid="{00000000-0004-0000-0100-00001B000000}"/>
    <hyperlink ref="F350" r:id="rId29" xr:uid="{00000000-0004-0000-0100-00001C000000}"/>
    <hyperlink ref="F355" r:id="rId30" xr:uid="{00000000-0004-0000-0100-00001D000000}"/>
    <hyperlink ref="F359" r:id="rId31" xr:uid="{00000000-0004-0000-0100-00001E000000}"/>
    <hyperlink ref="F373" r:id="rId32" xr:uid="{00000000-0004-0000-0100-00001F000000}"/>
    <hyperlink ref="F378" r:id="rId33" xr:uid="{00000000-0004-0000-0100-000020000000}"/>
    <hyperlink ref="F383" r:id="rId34" xr:uid="{00000000-0004-0000-0100-000021000000}"/>
    <hyperlink ref="F389" r:id="rId35" xr:uid="{00000000-0004-0000-0100-000022000000}"/>
    <hyperlink ref="F395" r:id="rId36" xr:uid="{00000000-0004-0000-0100-000023000000}"/>
    <hyperlink ref="F399" r:id="rId37" xr:uid="{00000000-0004-0000-0100-000024000000}"/>
    <hyperlink ref="F407" r:id="rId38" xr:uid="{00000000-0004-0000-0100-000025000000}"/>
    <hyperlink ref="F411" r:id="rId39" xr:uid="{00000000-0004-0000-0100-000026000000}"/>
    <hyperlink ref="F415" r:id="rId40" xr:uid="{00000000-0004-0000-0100-000027000000}"/>
    <hyperlink ref="F419" r:id="rId41" xr:uid="{00000000-0004-0000-0100-000028000000}"/>
    <hyperlink ref="F424" r:id="rId42" xr:uid="{00000000-0004-0000-0100-000029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4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BM122"/>
  <sheetViews>
    <sheetView showGridLines="0" topLeftCell="A77"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48" t="s">
        <v>5</v>
      </c>
      <c r="M2" s="233"/>
      <c r="N2" s="233"/>
      <c r="O2" s="233"/>
      <c r="P2" s="233"/>
      <c r="Q2" s="233"/>
      <c r="R2" s="233"/>
      <c r="S2" s="233"/>
      <c r="T2" s="233"/>
      <c r="U2" s="233"/>
      <c r="V2" s="233"/>
      <c r="AT2" s="18" t="s">
        <v>85</v>
      </c>
    </row>
    <row r="3" spans="1:46" s="1" customFormat="1" ht="6.95" customHeight="1">
      <c r="B3" s="19"/>
      <c r="C3" s="20"/>
      <c r="D3" s="20"/>
      <c r="E3" s="20"/>
      <c r="F3" s="20"/>
      <c r="G3" s="20"/>
      <c r="H3" s="20"/>
      <c r="I3" s="20"/>
      <c r="J3" s="20"/>
      <c r="K3" s="20"/>
      <c r="L3" s="21"/>
      <c r="AT3" s="18" t="s">
        <v>83</v>
      </c>
    </row>
    <row r="4" spans="1:46" s="1" customFormat="1" ht="24.95" customHeight="1">
      <c r="B4" s="21"/>
      <c r="D4" s="22" t="s">
        <v>109</v>
      </c>
      <c r="L4" s="21"/>
      <c r="M4" s="94" t="s">
        <v>10</v>
      </c>
      <c r="AT4" s="18" t="s">
        <v>3</v>
      </c>
    </row>
    <row r="5" spans="1:46" s="1" customFormat="1" ht="6.95" customHeight="1">
      <c r="B5" s="21"/>
      <c r="L5" s="21"/>
    </row>
    <row r="6" spans="1:46" s="1" customFormat="1" ht="12" customHeight="1">
      <c r="B6" s="21"/>
      <c r="D6" s="28" t="s">
        <v>16</v>
      </c>
      <c r="L6" s="21"/>
    </row>
    <row r="7" spans="1:46" s="1" customFormat="1" ht="16.5" customHeight="1">
      <c r="B7" s="21"/>
      <c r="E7" s="261" t="str">
        <f>'Rekapitulace stavby'!K6</f>
        <v>PD - Regenerace sídliště Nádražní II etapa</v>
      </c>
      <c r="F7" s="262"/>
      <c r="G7" s="262"/>
      <c r="H7" s="262"/>
      <c r="L7" s="21"/>
    </row>
    <row r="8" spans="1:46" s="2" customFormat="1" ht="12" customHeight="1">
      <c r="A8" s="33"/>
      <c r="B8" s="34"/>
      <c r="C8" s="33"/>
      <c r="D8" s="28" t="s">
        <v>110</v>
      </c>
      <c r="E8" s="33"/>
      <c r="F8" s="33"/>
      <c r="G8" s="33"/>
      <c r="H8" s="33"/>
      <c r="I8" s="33"/>
      <c r="J8" s="33"/>
      <c r="K8" s="33"/>
      <c r="L8" s="43"/>
      <c r="S8" s="33"/>
      <c r="T8" s="33"/>
      <c r="U8" s="33"/>
      <c r="V8" s="33"/>
      <c r="W8" s="33"/>
      <c r="X8" s="33"/>
      <c r="Y8" s="33"/>
      <c r="Z8" s="33"/>
      <c r="AA8" s="33"/>
      <c r="AB8" s="33"/>
      <c r="AC8" s="33"/>
      <c r="AD8" s="33"/>
      <c r="AE8" s="33"/>
    </row>
    <row r="9" spans="1:46" s="2" customFormat="1" ht="16.5" customHeight="1">
      <c r="A9" s="33"/>
      <c r="B9" s="34"/>
      <c r="C9" s="33"/>
      <c r="D9" s="33"/>
      <c r="E9" s="226" t="s">
        <v>601</v>
      </c>
      <c r="F9" s="263"/>
      <c r="G9" s="263"/>
      <c r="H9" s="263"/>
      <c r="I9" s="33"/>
      <c r="J9" s="33"/>
      <c r="K9" s="33"/>
      <c r="L9" s="43"/>
      <c r="S9" s="33"/>
      <c r="T9" s="33"/>
      <c r="U9" s="33"/>
      <c r="V9" s="33"/>
      <c r="W9" s="33"/>
      <c r="X9" s="33"/>
      <c r="Y9" s="33"/>
      <c r="Z9" s="33"/>
      <c r="AA9" s="33"/>
      <c r="AB9" s="33"/>
      <c r="AC9" s="33"/>
      <c r="AD9" s="33"/>
      <c r="AE9" s="33"/>
    </row>
    <row r="10" spans="1:46" s="2" customFormat="1" ht="11.25">
      <c r="A10" s="33"/>
      <c r="B10" s="34"/>
      <c r="C10" s="33"/>
      <c r="D10" s="33"/>
      <c r="E10" s="33"/>
      <c r="F10" s="33"/>
      <c r="G10" s="33"/>
      <c r="H10" s="33"/>
      <c r="I10" s="33"/>
      <c r="J10" s="33"/>
      <c r="K10" s="33"/>
      <c r="L10" s="43"/>
      <c r="S10" s="33"/>
      <c r="T10" s="33"/>
      <c r="U10" s="33"/>
      <c r="V10" s="33"/>
      <c r="W10" s="33"/>
      <c r="X10" s="33"/>
      <c r="Y10" s="33"/>
      <c r="Z10" s="33"/>
      <c r="AA10" s="33"/>
      <c r="AB10" s="33"/>
      <c r="AC10" s="33"/>
      <c r="AD10" s="33"/>
      <c r="AE10" s="33"/>
    </row>
    <row r="11" spans="1:46" s="2" customFormat="1" ht="12" customHeight="1">
      <c r="A11" s="33"/>
      <c r="B11" s="34"/>
      <c r="C11" s="33"/>
      <c r="D11" s="28" t="s">
        <v>18</v>
      </c>
      <c r="E11" s="33"/>
      <c r="F11" s="26" t="s">
        <v>1</v>
      </c>
      <c r="G11" s="33"/>
      <c r="H11" s="33"/>
      <c r="I11" s="28" t="s">
        <v>19</v>
      </c>
      <c r="J11" s="26" t="s">
        <v>1</v>
      </c>
      <c r="K11" s="33"/>
      <c r="L11" s="43"/>
      <c r="S11" s="33"/>
      <c r="T11" s="33"/>
      <c r="U11" s="33"/>
      <c r="V11" s="33"/>
      <c r="W11" s="33"/>
      <c r="X11" s="33"/>
      <c r="Y11" s="33"/>
      <c r="Z11" s="33"/>
      <c r="AA11" s="33"/>
      <c r="AB11" s="33"/>
      <c r="AC11" s="33"/>
      <c r="AD11" s="33"/>
      <c r="AE11" s="33"/>
    </row>
    <row r="12" spans="1:46" s="2" customFormat="1" ht="12" customHeight="1">
      <c r="A12" s="33"/>
      <c r="B12" s="34"/>
      <c r="C12" s="33"/>
      <c r="D12" s="28" t="s">
        <v>20</v>
      </c>
      <c r="E12" s="33"/>
      <c r="F12" s="26" t="s">
        <v>21</v>
      </c>
      <c r="G12" s="33"/>
      <c r="H12" s="33"/>
      <c r="I12" s="28" t="s">
        <v>22</v>
      </c>
      <c r="J12" s="56" t="str">
        <f>'Rekapitulace stavby'!AN8</f>
        <v>11. 8. 2022</v>
      </c>
      <c r="K12" s="33"/>
      <c r="L12" s="43"/>
      <c r="S12" s="33"/>
      <c r="T12" s="33"/>
      <c r="U12" s="33"/>
      <c r="V12" s="33"/>
      <c r="W12" s="33"/>
      <c r="X12" s="33"/>
      <c r="Y12" s="33"/>
      <c r="Z12" s="33"/>
      <c r="AA12" s="33"/>
      <c r="AB12" s="33"/>
      <c r="AC12" s="33"/>
      <c r="AD12" s="33"/>
      <c r="AE12" s="33"/>
    </row>
    <row r="13" spans="1:46" s="2" customFormat="1" ht="10.9" customHeight="1">
      <c r="A13" s="33"/>
      <c r="B13" s="34"/>
      <c r="C13" s="33"/>
      <c r="D13" s="33"/>
      <c r="E13" s="33"/>
      <c r="F13" s="33"/>
      <c r="G13" s="33"/>
      <c r="H13" s="33"/>
      <c r="I13" s="33"/>
      <c r="J13" s="33"/>
      <c r="K13" s="33"/>
      <c r="L13" s="43"/>
      <c r="S13" s="33"/>
      <c r="T13" s="33"/>
      <c r="U13" s="33"/>
      <c r="V13" s="33"/>
      <c r="W13" s="33"/>
      <c r="X13" s="33"/>
      <c r="Y13" s="33"/>
      <c r="Z13" s="33"/>
      <c r="AA13" s="33"/>
      <c r="AB13" s="33"/>
      <c r="AC13" s="33"/>
      <c r="AD13" s="33"/>
      <c r="AE13" s="33"/>
    </row>
    <row r="14" spans="1:46" s="2" customFormat="1" ht="12" customHeight="1">
      <c r="A14" s="33"/>
      <c r="B14" s="34"/>
      <c r="C14" s="33"/>
      <c r="D14" s="28" t="s">
        <v>24</v>
      </c>
      <c r="E14" s="33"/>
      <c r="F14" s="33"/>
      <c r="G14" s="33"/>
      <c r="H14" s="33"/>
      <c r="I14" s="28" t="s">
        <v>25</v>
      </c>
      <c r="J14" s="26" t="str">
        <f>IF('Rekapitulace stavby'!AN10="","",'Rekapitulace stavby'!AN10)</f>
        <v/>
      </c>
      <c r="K14" s="33"/>
      <c r="L14" s="43"/>
      <c r="S14" s="33"/>
      <c r="T14" s="33"/>
      <c r="U14" s="33"/>
      <c r="V14" s="33"/>
      <c r="W14" s="33"/>
      <c r="X14" s="33"/>
      <c r="Y14" s="33"/>
      <c r="Z14" s="33"/>
      <c r="AA14" s="33"/>
      <c r="AB14" s="33"/>
      <c r="AC14" s="33"/>
      <c r="AD14" s="33"/>
      <c r="AE14" s="33"/>
    </row>
    <row r="15" spans="1:46" s="2" customFormat="1" ht="18" customHeight="1">
      <c r="A15" s="33"/>
      <c r="B15" s="34"/>
      <c r="C15" s="33"/>
      <c r="D15" s="33"/>
      <c r="E15" s="26" t="str">
        <f>IF('Rekapitulace stavby'!E11="","",'Rekapitulace stavby'!E11)</f>
        <v xml:space="preserve"> </v>
      </c>
      <c r="F15" s="33"/>
      <c r="G15" s="33"/>
      <c r="H15" s="33"/>
      <c r="I15" s="28" t="s">
        <v>26</v>
      </c>
      <c r="J15" s="26" t="str">
        <f>IF('Rekapitulace stavby'!AN11="","",'Rekapitulace stavby'!AN11)</f>
        <v/>
      </c>
      <c r="K15" s="33"/>
      <c r="L15" s="43"/>
      <c r="S15" s="33"/>
      <c r="T15" s="33"/>
      <c r="U15" s="33"/>
      <c r="V15" s="33"/>
      <c r="W15" s="33"/>
      <c r="X15" s="33"/>
      <c r="Y15" s="33"/>
      <c r="Z15" s="33"/>
      <c r="AA15" s="33"/>
      <c r="AB15" s="33"/>
      <c r="AC15" s="33"/>
      <c r="AD15" s="33"/>
      <c r="AE15" s="33"/>
    </row>
    <row r="16" spans="1:46" s="2" customFormat="1" ht="6.95" customHeight="1">
      <c r="A16" s="33"/>
      <c r="B16" s="34"/>
      <c r="C16" s="33"/>
      <c r="D16" s="33"/>
      <c r="E16" s="33"/>
      <c r="F16" s="33"/>
      <c r="G16" s="33"/>
      <c r="H16" s="33"/>
      <c r="I16" s="33"/>
      <c r="J16" s="33"/>
      <c r="K16" s="33"/>
      <c r="L16" s="43"/>
      <c r="S16" s="33"/>
      <c r="T16" s="33"/>
      <c r="U16" s="33"/>
      <c r="V16" s="33"/>
      <c r="W16" s="33"/>
      <c r="X16" s="33"/>
      <c r="Y16" s="33"/>
      <c r="Z16" s="33"/>
      <c r="AA16" s="33"/>
      <c r="AB16" s="33"/>
      <c r="AC16" s="33"/>
      <c r="AD16" s="33"/>
      <c r="AE16" s="33"/>
    </row>
    <row r="17" spans="1:31" s="2" customFormat="1" ht="12" customHeight="1">
      <c r="A17" s="33"/>
      <c r="B17" s="34"/>
      <c r="C17" s="33"/>
      <c r="D17" s="28" t="s">
        <v>27</v>
      </c>
      <c r="E17" s="33"/>
      <c r="F17" s="33"/>
      <c r="G17" s="33"/>
      <c r="H17" s="33"/>
      <c r="I17" s="28" t="s">
        <v>25</v>
      </c>
      <c r="J17" s="29" t="str">
        <f>'Rekapitulace stavby'!AN13</f>
        <v>Vyplň údaj</v>
      </c>
      <c r="K17" s="33"/>
      <c r="L17" s="43"/>
      <c r="S17" s="33"/>
      <c r="T17" s="33"/>
      <c r="U17" s="33"/>
      <c r="V17" s="33"/>
      <c r="W17" s="33"/>
      <c r="X17" s="33"/>
      <c r="Y17" s="33"/>
      <c r="Z17" s="33"/>
      <c r="AA17" s="33"/>
      <c r="AB17" s="33"/>
      <c r="AC17" s="33"/>
      <c r="AD17" s="33"/>
      <c r="AE17" s="33"/>
    </row>
    <row r="18" spans="1:31" s="2" customFormat="1" ht="18" customHeight="1">
      <c r="A18" s="33"/>
      <c r="B18" s="34"/>
      <c r="C18" s="33"/>
      <c r="D18" s="33"/>
      <c r="E18" s="264" t="str">
        <f>'Rekapitulace stavby'!E14</f>
        <v>Vyplň údaj</v>
      </c>
      <c r="F18" s="232"/>
      <c r="G18" s="232"/>
      <c r="H18" s="232"/>
      <c r="I18" s="28" t="s">
        <v>26</v>
      </c>
      <c r="J18" s="29" t="str">
        <f>'Rekapitulace stavby'!AN14</f>
        <v>Vyplň údaj</v>
      </c>
      <c r="K18" s="33"/>
      <c r="L18" s="43"/>
      <c r="S18" s="33"/>
      <c r="T18" s="33"/>
      <c r="U18" s="33"/>
      <c r="V18" s="33"/>
      <c r="W18" s="33"/>
      <c r="X18" s="33"/>
      <c r="Y18" s="33"/>
      <c r="Z18" s="33"/>
      <c r="AA18" s="33"/>
      <c r="AB18" s="33"/>
      <c r="AC18" s="33"/>
      <c r="AD18" s="33"/>
      <c r="AE18" s="33"/>
    </row>
    <row r="19" spans="1:31" s="2" customFormat="1" ht="6.95" customHeight="1">
      <c r="A19" s="33"/>
      <c r="B19" s="34"/>
      <c r="C19" s="33"/>
      <c r="D19" s="33"/>
      <c r="E19" s="33"/>
      <c r="F19" s="33"/>
      <c r="G19" s="33"/>
      <c r="H19" s="33"/>
      <c r="I19" s="33"/>
      <c r="J19" s="33"/>
      <c r="K19" s="33"/>
      <c r="L19" s="43"/>
      <c r="S19" s="33"/>
      <c r="T19" s="33"/>
      <c r="U19" s="33"/>
      <c r="V19" s="33"/>
      <c r="W19" s="33"/>
      <c r="X19" s="33"/>
      <c r="Y19" s="33"/>
      <c r="Z19" s="33"/>
      <c r="AA19" s="33"/>
      <c r="AB19" s="33"/>
      <c r="AC19" s="33"/>
      <c r="AD19" s="33"/>
      <c r="AE19" s="33"/>
    </row>
    <row r="20" spans="1:31" s="2" customFormat="1" ht="12" customHeight="1">
      <c r="A20" s="33"/>
      <c r="B20" s="34"/>
      <c r="C20" s="33"/>
      <c r="D20" s="28" t="s">
        <v>29</v>
      </c>
      <c r="E20" s="33"/>
      <c r="F20" s="33"/>
      <c r="G20" s="33"/>
      <c r="H20" s="33"/>
      <c r="I20" s="28" t="s">
        <v>25</v>
      </c>
      <c r="J20" s="26" t="str">
        <f>IF('Rekapitulace stavby'!AN16="","",'Rekapitulace stavby'!AN16)</f>
        <v/>
      </c>
      <c r="K20" s="33"/>
      <c r="L20" s="43"/>
      <c r="S20" s="33"/>
      <c r="T20" s="33"/>
      <c r="U20" s="33"/>
      <c r="V20" s="33"/>
      <c r="W20" s="33"/>
      <c r="X20" s="33"/>
      <c r="Y20" s="33"/>
      <c r="Z20" s="33"/>
      <c r="AA20" s="33"/>
      <c r="AB20" s="33"/>
      <c r="AC20" s="33"/>
      <c r="AD20" s="33"/>
      <c r="AE20" s="33"/>
    </row>
    <row r="21" spans="1:31" s="2" customFormat="1" ht="18" customHeight="1">
      <c r="A21" s="33"/>
      <c r="B21" s="34"/>
      <c r="C21" s="33"/>
      <c r="D21" s="33"/>
      <c r="E21" s="26" t="str">
        <f>IF('Rekapitulace stavby'!E17="","",'Rekapitulace stavby'!E17)</f>
        <v xml:space="preserve"> </v>
      </c>
      <c r="F21" s="33"/>
      <c r="G21" s="33"/>
      <c r="H21" s="33"/>
      <c r="I21" s="28" t="s">
        <v>26</v>
      </c>
      <c r="J21" s="26" t="str">
        <f>IF('Rekapitulace stavby'!AN17="","",'Rekapitulace stavby'!AN17)</f>
        <v/>
      </c>
      <c r="K21" s="33"/>
      <c r="L21" s="43"/>
      <c r="S21" s="33"/>
      <c r="T21" s="33"/>
      <c r="U21" s="33"/>
      <c r="V21" s="33"/>
      <c r="W21" s="33"/>
      <c r="X21" s="33"/>
      <c r="Y21" s="33"/>
      <c r="Z21" s="33"/>
      <c r="AA21" s="33"/>
      <c r="AB21" s="33"/>
      <c r="AC21" s="33"/>
      <c r="AD21" s="33"/>
      <c r="AE21" s="33"/>
    </row>
    <row r="22" spans="1:31" s="2" customFormat="1" ht="6.95" customHeight="1">
      <c r="A22" s="33"/>
      <c r="B22" s="34"/>
      <c r="C22" s="33"/>
      <c r="D22" s="33"/>
      <c r="E22" s="33"/>
      <c r="F22" s="33"/>
      <c r="G22" s="33"/>
      <c r="H22" s="33"/>
      <c r="I22" s="33"/>
      <c r="J22" s="33"/>
      <c r="K22" s="33"/>
      <c r="L22" s="43"/>
      <c r="S22" s="33"/>
      <c r="T22" s="33"/>
      <c r="U22" s="33"/>
      <c r="V22" s="33"/>
      <c r="W22" s="33"/>
      <c r="X22" s="33"/>
      <c r="Y22" s="33"/>
      <c r="Z22" s="33"/>
      <c r="AA22" s="33"/>
      <c r="AB22" s="33"/>
      <c r="AC22" s="33"/>
      <c r="AD22" s="33"/>
      <c r="AE22" s="33"/>
    </row>
    <row r="23" spans="1:31" s="2" customFormat="1" ht="12" customHeight="1">
      <c r="A23" s="33"/>
      <c r="B23" s="34"/>
      <c r="C23" s="33"/>
      <c r="D23" s="28" t="s">
        <v>31</v>
      </c>
      <c r="E23" s="33"/>
      <c r="F23" s="33"/>
      <c r="G23" s="33"/>
      <c r="H23" s="33"/>
      <c r="I23" s="28" t="s">
        <v>25</v>
      </c>
      <c r="J23" s="26" t="str">
        <f>IF('Rekapitulace stavby'!AN19="","",'Rekapitulace stavby'!AN19)</f>
        <v/>
      </c>
      <c r="K23" s="33"/>
      <c r="L23" s="43"/>
      <c r="S23" s="33"/>
      <c r="T23" s="33"/>
      <c r="U23" s="33"/>
      <c r="V23" s="33"/>
      <c r="W23" s="33"/>
      <c r="X23" s="33"/>
      <c r="Y23" s="33"/>
      <c r="Z23" s="33"/>
      <c r="AA23" s="33"/>
      <c r="AB23" s="33"/>
      <c r="AC23" s="33"/>
      <c r="AD23" s="33"/>
      <c r="AE23" s="33"/>
    </row>
    <row r="24" spans="1:31" s="2" customFormat="1" ht="18" customHeight="1">
      <c r="A24" s="33"/>
      <c r="B24" s="34"/>
      <c r="C24" s="33"/>
      <c r="D24" s="33"/>
      <c r="E24" s="26" t="str">
        <f>IF('Rekapitulace stavby'!E20="","",'Rekapitulace stavby'!E20)</f>
        <v xml:space="preserve"> </v>
      </c>
      <c r="F24" s="33"/>
      <c r="G24" s="33"/>
      <c r="H24" s="33"/>
      <c r="I24" s="28" t="s">
        <v>26</v>
      </c>
      <c r="J24" s="26" t="str">
        <f>IF('Rekapitulace stavby'!AN20="","",'Rekapitulace stavby'!AN20)</f>
        <v/>
      </c>
      <c r="K24" s="33"/>
      <c r="L24" s="43"/>
      <c r="S24" s="33"/>
      <c r="T24" s="33"/>
      <c r="U24" s="33"/>
      <c r="V24" s="33"/>
      <c r="W24" s="33"/>
      <c r="X24" s="33"/>
      <c r="Y24" s="33"/>
      <c r="Z24" s="33"/>
      <c r="AA24" s="33"/>
      <c r="AB24" s="33"/>
      <c r="AC24" s="33"/>
      <c r="AD24" s="33"/>
      <c r="AE24" s="33"/>
    </row>
    <row r="25" spans="1:31" s="2" customFormat="1" ht="6.95" customHeight="1">
      <c r="A25" s="33"/>
      <c r="B25" s="34"/>
      <c r="C25" s="33"/>
      <c r="D25" s="33"/>
      <c r="E25" s="33"/>
      <c r="F25" s="33"/>
      <c r="G25" s="33"/>
      <c r="H25" s="33"/>
      <c r="I25" s="33"/>
      <c r="J25" s="33"/>
      <c r="K25" s="33"/>
      <c r="L25" s="43"/>
      <c r="S25" s="33"/>
      <c r="T25" s="33"/>
      <c r="U25" s="33"/>
      <c r="V25" s="33"/>
      <c r="W25" s="33"/>
      <c r="X25" s="33"/>
      <c r="Y25" s="33"/>
      <c r="Z25" s="33"/>
      <c r="AA25" s="33"/>
      <c r="AB25" s="33"/>
      <c r="AC25" s="33"/>
      <c r="AD25" s="33"/>
      <c r="AE25" s="33"/>
    </row>
    <row r="26" spans="1:31" s="2" customFormat="1" ht="12" customHeight="1">
      <c r="A26" s="33"/>
      <c r="B26" s="34"/>
      <c r="C26" s="33"/>
      <c r="D26" s="28" t="s">
        <v>32</v>
      </c>
      <c r="E26" s="33"/>
      <c r="F26" s="33"/>
      <c r="G26" s="33"/>
      <c r="H26" s="33"/>
      <c r="I26" s="33"/>
      <c r="J26" s="33"/>
      <c r="K26" s="33"/>
      <c r="L26" s="43"/>
      <c r="S26" s="33"/>
      <c r="T26" s="33"/>
      <c r="U26" s="33"/>
      <c r="V26" s="33"/>
      <c r="W26" s="33"/>
      <c r="X26" s="33"/>
      <c r="Y26" s="33"/>
      <c r="Z26" s="33"/>
      <c r="AA26" s="33"/>
      <c r="AB26" s="33"/>
      <c r="AC26" s="33"/>
      <c r="AD26" s="33"/>
      <c r="AE26" s="33"/>
    </row>
    <row r="27" spans="1:31" s="8" customFormat="1" ht="16.5" customHeight="1">
      <c r="A27" s="95"/>
      <c r="B27" s="96"/>
      <c r="C27" s="95"/>
      <c r="D27" s="95"/>
      <c r="E27" s="237" t="s">
        <v>1</v>
      </c>
      <c r="F27" s="237"/>
      <c r="G27" s="237"/>
      <c r="H27" s="237"/>
      <c r="I27" s="95"/>
      <c r="J27" s="95"/>
      <c r="K27" s="95"/>
      <c r="L27" s="97"/>
      <c r="S27" s="95"/>
      <c r="T27" s="95"/>
      <c r="U27" s="95"/>
      <c r="V27" s="95"/>
      <c r="W27" s="95"/>
      <c r="X27" s="95"/>
      <c r="Y27" s="95"/>
      <c r="Z27" s="95"/>
      <c r="AA27" s="95"/>
      <c r="AB27" s="95"/>
      <c r="AC27" s="95"/>
      <c r="AD27" s="95"/>
      <c r="AE27" s="95"/>
    </row>
    <row r="28" spans="1:31" s="2" customFormat="1" ht="6.95" customHeight="1">
      <c r="A28" s="33"/>
      <c r="B28" s="34"/>
      <c r="C28" s="33"/>
      <c r="D28" s="33"/>
      <c r="E28" s="33"/>
      <c r="F28" s="33"/>
      <c r="G28" s="33"/>
      <c r="H28" s="33"/>
      <c r="I28" s="33"/>
      <c r="J28" s="33"/>
      <c r="K28" s="33"/>
      <c r="L28" s="43"/>
      <c r="S28" s="33"/>
      <c r="T28" s="33"/>
      <c r="U28" s="33"/>
      <c r="V28" s="33"/>
      <c r="W28" s="33"/>
      <c r="X28" s="33"/>
      <c r="Y28" s="33"/>
      <c r="Z28" s="33"/>
      <c r="AA28" s="33"/>
      <c r="AB28" s="33"/>
      <c r="AC28" s="33"/>
      <c r="AD28" s="33"/>
      <c r="AE28" s="33"/>
    </row>
    <row r="29" spans="1:31" s="2" customFormat="1" ht="6.95" customHeight="1">
      <c r="A29" s="33"/>
      <c r="B29" s="34"/>
      <c r="C29" s="33"/>
      <c r="D29" s="67"/>
      <c r="E29" s="67"/>
      <c r="F29" s="67"/>
      <c r="G29" s="67"/>
      <c r="H29" s="67"/>
      <c r="I29" s="67"/>
      <c r="J29" s="67"/>
      <c r="K29" s="67"/>
      <c r="L29" s="43"/>
      <c r="S29" s="33"/>
      <c r="T29" s="33"/>
      <c r="U29" s="33"/>
      <c r="V29" s="33"/>
      <c r="W29" s="33"/>
      <c r="X29" s="33"/>
      <c r="Y29" s="33"/>
      <c r="Z29" s="33"/>
      <c r="AA29" s="33"/>
      <c r="AB29" s="33"/>
      <c r="AC29" s="33"/>
      <c r="AD29" s="33"/>
      <c r="AE29" s="33"/>
    </row>
    <row r="30" spans="1:31" s="2" customFormat="1" ht="25.35" customHeight="1">
      <c r="A30" s="33"/>
      <c r="B30" s="34"/>
      <c r="C30" s="33"/>
      <c r="D30" s="98" t="s">
        <v>33</v>
      </c>
      <c r="E30" s="33"/>
      <c r="F30" s="33"/>
      <c r="G30" s="33"/>
      <c r="H30" s="33"/>
      <c r="I30" s="33"/>
      <c r="J30" s="72">
        <f>ROUND(J117, 2)</f>
        <v>0</v>
      </c>
      <c r="K30" s="33"/>
      <c r="L30" s="43"/>
      <c r="S30" s="33"/>
      <c r="T30" s="33"/>
      <c r="U30" s="33"/>
      <c r="V30" s="33"/>
      <c r="W30" s="33"/>
      <c r="X30" s="33"/>
      <c r="Y30" s="33"/>
      <c r="Z30" s="33"/>
      <c r="AA30" s="33"/>
      <c r="AB30" s="33"/>
      <c r="AC30" s="33"/>
      <c r="AD30" s="33"/>
      <c r="AE30" s="33"/>
    </row>
    <row r="31" spans="1:31" s="2" customFormat="1" ht="6.95" customHeight="1">
      <c r="A31" s="33"/>
      <c r="B31" s="34"/>
      <c r="C31" s="33"/>
      <c r="D31" s="67"/>
      <c r="E31" s="67"/>
      <c r="F31" s="67"/>
      <c r="G31" s="67"/>
      <c r="H31" s="67"/>
      <c r="I31" s="67"/>
      <c r="J31" s="67"/>
      <c r="K31" s="67"/>
      <c r="L31" s="43"/>
      <c r="S31" s="33"/>
      <c r="T31" s="33"/>
      <c r="U31" s="33"/>
      <c r="V31" s="33"/>
      <c r="W31" s="33"/>
      <c r="X31" s="33"/>
      <c r="Y31" s="33"/>
      <c r="Z31" s="33"/>
      <c r="AA31" s="33"/>
      <c r="AB31" s="33"/>
      <c r="AC31" s="33"/>
      <c r="AD31" s="33"/>
      <c r="AE31" s="33"/>
    </row>
    <row r="32" spans="1:31" s="2" customFormat="1" ht="14.45" customHeight="1">
      <c r="A32" s="33"/>
      <c r="B32" s="34"/>
      <c r="C32" s="33"/>
      <c r="D32" s="33"/>
      <c r="E32" s="33"/>
      <c r="F32" s="37" t="s">
        <v>35</v>
      </c>
      <c r="G32" s="33"/>
      <c r="H32" s="33"/>
      <c r="I32" s="37" t="s">
        <v>34</v>
      </c>
      <c r="J32" s="37" t="s">
        <v>36</v>
      </c>
      <c r="K32" s="33"/>
      <c r="L32" s="43"/>
      <c r="S32" s="33"/>
      <c r="T32" s="33"/>
      <c r="U32" s="33"/>
      <c r="V32" s="33"/>
      <c r="W32" s="33"/>
      <c r="X32" s="33"/>
      <c r="Y32" s="33"/>
      <c r="Z32" s="33"/>
      <c r="AA32" s="33"/>
      <c r="AB32" s="33"/>
      <c r="AC32" s="33"/>
      <c r="AD32" s="33"/>
      <c r="AE32" s="33"/>
    </row>
    <row r="33" spans="1:31" s="2" customFormat="1" ht="14.45" customHeight="1">
      <c r="A33" s="33"/>
      <c r="B33" s="34"/>
      <c r="C33" s="33"/>
      <c r="D33" s="99" t="s">
        <v>37</v>
      </c>
      <c r="E33" s="28" t="s">
        <v>38</v>
      </c>
      <c r="F33" s="100">
        <f>ROUND((SUM(BE117:BE121)),  2)</f>
        <v>0</v>
      </c>
      <c r="G33" s="33"/>
      <c r="H33" s="33"/>
      <c r="I33" s="101">
        <v>0.21</v>
      </c>
      <c r="J33" s="100">
        <f>ROUND(((SUM(BE117:BE121))*I33),  2)</f>
        <v>0</v>
      </c>
      <c r="K33" s="33"/>
      <c r="L33" s="43"/>
      <c r="S33" s="33"/>
      <c r="T33" s="33"/>
      <c r="U33" s="33"/>
      <c r="V33" s="33"/>
      <c r="W33" s="33"/>
      <c r="X33" s="33"/>
      <c r="Y33" s="33"/>
      <c r="Z33" s="33"/>
      <c r="AA33" s="33"/>
      <c r="AB33" s="33"/>
      <c r="AC33" s="33"/>
      <c r="AD33" s="33"/>
      <c r="AE33" s="33"/>
    </row>
    <row r="34" spans="1:31" s="2" customFormat="1" ht="14.45" customHeight="1">
      <c r="A34" s="33"/>
      <c r="B34" s="34"/>
      <c r="C34" s="33"/>
      <c r="D34" s="33"/>
      <c r="E34" s="28" t="s">
        <v>39</v>
      </c>
      <c r="F34" s="100">
        <f>ROUND((SUM(BF117:BF121)),  2)</f>
        <v>0</v>
      </c>
      <c r="G34" s="33"/>
      <c r="H34" s="33"/>
      <c r="I34" s="101">
        <v>0.15</v>
      </c>
      <c r="J34" s="100">
        <f>ROUND(((SUM(BF117:BF121))*I34),  2)</f>
        <v>0</v>
      </c>
      <c r="K34" s="33"/>
      <c r="L34" s="43"/>
      <c r="S34" s="33"/>
      <c r="T34" s="33"/>
      <c r="U34" s="33"/>
      <c r="V34" s="33"/>
      <c r="W34" s="33"/>
      <c r="X34" s="33"/>
      <c r="Y34" s="33"/>
      <c r="Z34" s="33"/>
      <c r="AA34" s="33"/>
      <c r="AB34" s="33"/>
      <c r="AC34" s="33"/>
      <c r="AD34" s="33"/>
      <c r="AE34" s="33"/>
    </row>
    <row r="35" spans="1:31" s="2" customFormat="1" ht="14.45" hidden="1" customHeight="1">
      <c r="A35" s="33"/>
      <c r="B35" s="34"/>
      <c r="C35" s="33"/>
      <c r="D35" s="33"/>
      <c r="E35" s="28" t="s">
        <v>40</v>
      </c>
      <c r="F35" s="100">
        <f>ROUND((SUM(BG117:BG121)),  2)</f>
        <v>0</v>
      </c>
      <c r="G35" s="33"/>
      <c r="H35" s="33"/>
      <c r="I35" s="101">
        <v>0.21</v>
      </c>
      <c r="J35" s="100">
        <f>0</f>
        <v>0</v>
      </c>
      <c r="K35" s="33"/>
      <c r="L35" s="43"/>
      <c r="S35" s="33"/>
      <c r="T35" s="33"/>
      <c r="U35" s="33"/>
      <c r="V35" s="33"/>
      <c r="W35" s="33"/>
      <c r="X35" s="33"/>
      <c r="Y35" s="33"/>
      <c r="Z35" s="33"/>
      <c r="AA35" s="33"/>
      <c r="AB35" s="33"/>
      <c r="AC35" s="33"/>
      <c r="AD35" s="33"/>
      <c r="AE35" s="33"/>
    </row>
    <row r="36" spans="1:31" s="2" customFormat="1" ht="14.45" hidden="1" customHeight="1">
      <c r="A36" s="33"/>
      <c r="B36" s="34"/>
      <c r="C36" s="33"/>
      <c r="D36" s="33"/>
      <c r="E36" s="28" t="s">
        <v>41</v>
      </c>
      <c r="F36" s="100">
        <f>ROUND((SUM(BH117:BH121)),  2)</f>
        <v>0</v>
      </c>
      <c r="G36" s="33"/>
      <c r="H36" s="33"/>
      <c r="I36" s="101">
        <v>0.15</v>
      </c>
      <c r="J36" s="100">
        <f>0</f>
        <v>0</v>
      </c>
      <c r="K36" s="33"/>
      <c r="L36" s="43"/>
      <c r="S36" s="33"/>
      <c r="T36" s="33"/>
      <c r="U36" s="33"/>
      <c r="V36" s="33"/>
      <c r="W36" s="33"/>
      <c r="X36" s="33"/>
      <c r="Y36" s="33"/>
      <c r="Z36" s="33"/>
      <c r="AA36" s="33"/>
      <c r="AB36" s="33"/>
      <c r="AC36" s="33"/>
      <c r="AD36" s="33"/>
      <c r="AE36" s="33"/>
    </row>
    <row r="37" spans="1:31" s="2" customFormat="1" ht="14.45" hidden="1" customHeight="1">
      <c r="A37" s="33"/>
      <c r="B37" s="34"/>
      <c r="C37" s="33"/>
      <c r="D37" s="33"/>
      <c r="E37" s="28" t="s">
        <v>42</v>
      </c>
      <c r="F37" s="100">
        <f>ROUND((SUM(BI117:BI121)),  2)</f>
        <v>0</v>
      </c>
      <c r="G37" s="33"/>
      <c r="H37" s="33"/>
      <c r="I37" s="101">
        <v>0</v>
      </c>
      <c r="J37" s="100">
        <f>0</f>
        <v>0</v>
      </c>
      <c r="K37" s="33"/>
      <c r="L37" s="43"/>
      <c r="S37" s="33"/>
      <c r="T37" s="33"/>
      <c r="U37" s="33"/>
      <c r="V37" s="33"/>
      <c r="W37" s="33"/>
      <c r="X37" s="33"/>
      <c r="Y37" s="33"/>
      <c r="Z37" s="33"/>
      <c r="AA37" s="33"/>
      <c r="AB37" s="33"/>
      <c r="AC37" s="33"/>
      <c r="AD37" s="33"/>
      <c r="AE37" s="33"/>
    </row>
    <row r="38" spans="1:31" s="2" customFormat="1" ht="6.95" customHeight="1">
      <c r="A38" s="33"/>
      <c r="B38" s="34"/>
      <c r="C38" s="33"/>
      <c r="D38" s="33"/>
      <c r="E38" s="33"/>
      <c r="F38" s="33"/>
      <c r="G38" s="33"/>
      <c r="H38" s="33"/>
      <c r="I38" s="33"/>
      <c r="J38" s="33"/>
      <c r="K38" s="33"/>
      <c r="L38" s="43"/>
      <c r="S38" s="33"/>
      <c r="T38" s="33"/>
      <c r="U38" s="33"/>
      <c r="V38" s="33"/>
      <c r="W38" s="33"/>
      <c r="X38" s="33"/>
      <c r="Y38" s="33"/>
      <c r="Z38" s="33"/>
      <c r="AA38" s="33"/>
      <c r="AB38" s="33"/>
      <c r="AC38" s="33"/>
      <c r="AD38" s="33"/>
      <c r="AE38" s="33"/>
    </row>
    <row r="39" spans="1:31" s="2" customFormat="1" ht="25.35" customHeight="1">
      <c r="A39" s="33"/>
      <c r="B39" s="34"/>
      <c r="C39" s="102"/>
      <c r="D39" s="103" t="s">
        <v>43</v>
      </c>
      <c r="E39" s="61"/>
      <c r="F39" s="61"/>
      <c r="G39" s="104" t="s">
        <v>44</v>
      </c>
      <c r="H39" s="105" t="s">
        <v>45</v>
      </c>
      <c r="I39" s="61"/>
      <c r="J39" s="106">
        <f>SUM(J30:J37)</f>
        <v>0</v>
      </c>
      <c r="K39" s="107"/>
      <c r="L39" s="43"/>
      <c r="S39" s="33"/>
      <c r="T39" s="33"/>
      <c r="U39" s="33"/>
      <c r="V39" s="33"/>
      <c r="W39" s="33"/>
      <c r="X39" s="33"/>
      <c r="Y39" s="33"/>
      <c r="Z39" s="33"/>
      <c r="AA39" s="33"/>
      <c r="AB39" s="33"/>
      <c r="AC39" s="33"/>
      <c r="AD39" s="33"/>
      <c r="AE39" s="33"/>
    </row>
    <row r="40" spans="1:31" s="2" customFormat="1" ht="14.45" customHeight="1">
      <c r="A40" s="33"/>
      <c r="B40" s="34"/>
      <c r="C40" s="33"/>
      <c r="D40" s="33"/>
      <c r="E40" s="33"/>
      <c r="F40" s="33"/>
      <c r="G40" s="33"/>
      <c r="H40" s="33"/>
      <c r="I40" s="33"/>
      <c r="J40" s="33"/>
      <c r="K40" s="33"/>
      <c r="L40" s="43"/>
      <c r="S40" s="33"/>
      <c r="T40" s="33"/>
      <c r="U40" s="33"/>
      <c r="V40" s="33"/>
      <c r="W40" s="33"/>
      <c r="X40" s="33"/>
      <c r="Y40" s="33"/>
      <c r="Z40" s="33"/>
      <c r="AA40" s="33"/>
      <c r="AB40" s="33"/>
      <c r="AC40" s="33"/>
      <c r="AD40" s="33"/>
      <c r="AE40" s="33"/>
    </row>
    <row r="41" spans="1:31" s="1" customFormat="1" ht="14.45" customHeight="1">
      <c r="B41" s="21"/>
      <c r="L41" s="21"/>
    </row>
    <row r="42" spans="1:31" s="1" customFormat="1" ht="14.45" customHeight="1">
      <c r="B42" s="21"/>
      <c r="L42" s="21"/>
    </row>
    <row r="43" spans="1:31" s="1" customFormat="1" ht="14.45" customHeight="1">
      <c r="B43" s="21"/>
      <c r="L43" s="21"/>
    </row>
    <row r="44" spans="1:31" s="1" customFormat="1" ht="14.45" customHeight="1">
      <c r="B44" s="21"/>
      <c r="L44" s="21"/>
    </row>
    <row r="45" spans="1:31" s="1" customFormat="1" ht="14.45" customHeight="1">
      <c r="B45" s="21"/>
      <c r="L45" s="21"/>
    </row>
    <row r="46" spans="1:31" s="1" customFormat="1" ht="14.45" customHeight="1">
      <c r="B46" s="21"/>
      <c r="L46" s="21"/>
    </row>
    <row r="47" spans="1:31" s="1" customFormat="1" ht="14.45" customHeight="1">
      <c r="B47" s="21"/>
      <c r="L47" s="21"/>
    </row>
    <row r="48" spans="1:31" s="1" customFormat="1" ht="14.45" customHeight="1">
      <c r="B48" s="21"/>
      <c r="L48" s="21"/>
    </row>
    <row r="49" spans="1:31" s="1" customFormat="1" ht="14.45" customHeight="1">
      <c r="B49" s="21"/>
      <c r="L49" s="21"/>
    </row>
    <row r="50" spans="1:31" s="2" customFormat="1" ht="14.45" customHeight="1">
      <c r="B50" s="43"/>
      <c r="D50" s="44" t="s">
        <v>46</v>
      </c>
      <c r="E50" s="45"/>
      <c r="F50" s="45"/>
      <c r="G50" s="44" t="s">
        <v>47</v>
      </c>
      <c r="H50" s="45"/>
      <c r="I50" s="45"/>
      <c r="J50" s="45"/>
      <c r="K50" s="45"/>
      <c r="L50" s="43"/>
    </row>
    <row r="51" spans="1:31" ht="11.25">
      <c r="B51" s="21"/>
      <c r="L51" s="21"/>
    </row>
    <row r="52" spans="1:31" ht="11.25">
      <c r="B52" s="21"/>
      <c r="L52" s="21"/>
    </row>
    <row r="53" spans="1:31" ht="11.25">
      <c r="B53" s="21"/>
      <c r="L53" s="21"/>
    </row>
    <row r="54" spans="1:31" ht="11.25">
      <c r="B54" s="21"/>
      <c r="L54" s="21"/>
    </row>
    <row r="55" spans="1:31" ht="11.25">
      <c r="B55" s="21"/>
      <c r="L55" s="21"/>
    </row>
    <row r="56" spans="1:31" ht="11.25">
      <c r="B56" s="21"/>
      <c r="L56" s="21"/>
    </row>
    <row r="57" spans="1:31" ht="11.25">
      <c r="B57" s="21"/>
      <c r="L57" s="21"/>
    </row>
    <row r="58" spans="1:31" ht="11.25">
      <c r="B58" s="21"/>
      <c r="L58" s="21"/>
    </row>
    <row r="59" spans="1:31" ht="11.25">
      <c r="B59" s="21"/>
      <c r="L59" s="21"/>
    </row>
    <row r="60" spans="1:31" ht="11.25">
      <c r="B60" s="21"/>
      <c r="L60" s="21"/>
    </row>
    <row r="61" spans="1:31" s="2" customFormat="1" ht="12.75">
      <c r="A61" s="33"/>
      <c r="B61" s="34"/>
      <c r="C61" s="33"/>
      <c r="D61" s="46" t="s">
        <v>48</v>
      </c>
      <c r="E61" s="36"/>
      <c r="F61" s="108" t="s">
        <v>49</v>
      </c>
      <c r="G61" s="46" t="s">
        <v>48</v>
      </c>
      <c r="H61" s="36"/>
      <c r="I61" s="36"/>
      <c r="J61" s="109" t="s">
        <v>49</v>
      </c>
      <c r="K61" s="36"/>
      <c r="L61" s="43"/>
      <c r="S61" s="33"/>
      <c r="T61" s="33"/>
      <c r="U61" s="33"/>
      <c r="V61" s="33"/>
      <c r="W61" s="33"/>
      <c r="X61" s="33"/>
      <c r="Y61" s="33"/>
      <c r="Z61" s="33"/>
      <c r="AA61" s="33"/>
      <c r="AB61" s="33"/>
      <c r="AC61" s="33"/>
      <c r="AD61" s="33"/>
      <c r="AE61" s="33"/>
    </row>
    <row r="62" spans="1:31" ht="11.25">
      <c r="B62" s="21"/>
      <c r="L62" s="21"/>
    </row>
    <row r="63" spans="1:31" ht="11.25">
      <c r="B63" s="21"/>
      <c r="L63" s="21"/>
    </row>
    <row r="64" spans="1:31" ht="11.25">
      <c r="B64" s="21"/>
      <c r="L64" s="21"/>
    </row>
    <row r="65" spans="1:31" s="2" customFormat="1" ht="12.75">
      <c r="A65" s="33"/>
      <c r="B65" s="34"/>
      <c r="C65" s="33"/>
      <c r="D65" s="44" t="s">
        <v>50</v>
      </c>
      <c r="E65" s="47"/>
      <c r="F65" s="47"/>
      <c r="G65" s="44" t="s">
        <v>51</v>
      </c>
      <c r="H65" s="47"/>
      <c r="I65" s="47"/>
      <c r="J65" s="47"/>
      <c r="K65" s="47"/>
      <c r="L65" s="43"/>
      <c r="S65" s="33"/>
      <c r="T65" s="33"/>
      <c r="U65" s="33"/>
      <c r="V65" s="33"/>
      <c r="W65" s="33"/>
      <c r="X65" s="33"/>
      <c r="Y65" s="33"/>
      <c r="Z65" s="33"/>
      <c r="AA65" s="33"/>
      <c r="AB65" s="33"/>
      <c r="AC65" s="33"/>
      <c r="AD65" s="33"/>
      <c r="AE65" s="33"/>
    </row>
    <row r="66" spans="1:31" ht="11.25">
      <c r="B66" s="21"/>
      <c r="L66" s="21"/>
    </row>
    <row r="67" spans="1:31" ht="11.25">
      <c r="B67" s="21"/>
      <c r="L67" s="21"/>
    </row>
    <row r="68" spans="1:31" ht="11.25">
      <c r="B68" s="21"/>
      <c r="L68" s="21"/>
    </row>
    <row r="69" spans="1:31" ht="11.25">
      <c r="B69" s="21"/>
      <c r="L69" s="21"/>
    </row>
    <row r="70" spans="1:31" ht="11.25">
      <c r="B70" s="21"/>
      <c r="L70" s="21"/>
    </row>
    <row r="71" spans="1:31" ht="11.25">
      <c r="B71" s="21"/>
      <c r="L71" s="21"/>
    </row>
    <row r="72" spans="1:31" ht="11.25">
      <c r="B72" s="21"/>
      <c r="L72" s="21"/>
    </row>
    <row r="73" spans="1:31" ht="11.25">
      <c r="B73" s="21"/>
      <c r="L73" s="21"/>
    </row>
    <row r="74" spans="1:31" ht="11.25">
      <c r="B74" s="21"/>
      <c r="L74" s="21"/>
    </row>
    <row r="75" spans="1:31" ht="11.25">
      <c r="B75" s="21"/>
      <c r="L75" s="21"/>
    </row>
    <row r="76" spans="1:31" s="2" customFormat="1" ht="12.75">
      <c r="A76" s="33"/>
      <c r="B76" s="34"/>
      <c r="C76" s="33"/>
      <c r="D76" s="46" t="s">
        <v>48</v>
      </c>
      <c r="E76" s="36"/>
      <c r="F76" s="108" t="s">
        <v>49</v>
      </c>
      <c r="G76" s="46" t="s">
        <v>48</v>
      </c>
      <c r="H76" s="36"/>
      <c r="I76" s="36"/>
      <c r="J76" s="109" t="s">
        <v>49</v>
      </c>
      <c r="K76" s="36"/>
      <c r="L76" s="43"/>
      <c r="S76" s="33"/>
      <c r="T76" s="33"/>
      <c r="U76" s="33"/>
      <c r="V76" s="33"/>
      <c r="W76" s="33"/>
      <c r="X76" s="33"/>
      <c r="Y76" s="33"/>
      <c r="Z76" s="33"/>
      <c r="AA76" s="33"/>
      <c r="AB76" s="33"/>
      <c r="AC76" s="33"/>
      <c r="AD76" s="33"/>
      <c r="AE76" s="33"/>
    </row>
    <row r="77" spans="1:31" s="2" customFormat="1" ht="14.45" customHeight="1">
      <c r="A77" s="33"/>
      <c r="B77" s="48"/>
      <c r="C77" s="49"/>
      <c r="D77" s="49"/>
      <c r="E77" s="49"/>
      <c r="F77" s="49"/>
      <c r="G77" s="49"/>
      <c r="H77" s="49"/>
      <c r="I77" s="49"/>
      <c r="J77" s="49"/>
      <c r="K77" s="49"/>
      <c r="L77" s="43"/>
      <c r="S77" s="33"/>
      <c r="T77" s="33"/>
      <c r="U77" s="33"/>
      <c r="V77" s="33"/>
      <c r="W77" s="33"/>
      <c r="X77" s="33"/>
      <c r="Y77" s="33"/>
      <c r="Z77" s="33"/>
      <c r="AA77" s="33"/>
      <c r="AB77" s="33"/>
      <c r="AC77" s="33"/>
      <c r="AD77" s="33"/>
      <c r="AE77" s="33"/>
    </row>
    <row r="81" spans="1:47" s="2" customFormat="1" ht="6.95" hidden="1" customHeight="1">
      <c r="A81" s="33"/>
      <c r="B81" s="50"/>
      <c r="C81" s="51"/>
      <c r="D81" s="51"/>
      <c r="E81" s="51"/>
      <c r="F81" s="51"/>
      <c r="G81" s="51"/>
      <c r="H81" s="51"/>
      <c r="I81" s="51"/>
      <c r="J81" s="51"/>
      <c r="K81" s="51"/>
      <c r="L81" s="43"/>
      <c r="S81" s="33"/>
      <c r="T81" s="33"/>
      <c r="U81" s="33"/>
      <c r="V81" s="33"/>
      <c r="W81" s="33"/>
      <c r="X81" s="33"/>
      <c r="Y81" s="33"/>
      <c r="Z81" s="33"/>
      <c r="AA81" s="33"/>
      <c r="AB81" s="33"/>
      <c r="AC81" s="33"/>
      <c r="AD81" s="33"/>
      <c r="AE81" s="33"/>
    </row>
    <row r="82" spans="1:47" s="2" customFormat="1" ht="24.95" hidden="1" customHeight="1">
      <c r="A82" s="33"/>
      <c r="B82" s="34"/>
      <c r="C82" s="22" t="s">
        <v>112</v>
      </c>
      <c r="D82" s="33"/>
      <c r="E82" s="33"/>
      <c r="F82" s="33"/>
      <c r="G82" s="33"/>
      <c r="H82" s="33"/>
      <c r="I82" s="33"/>
      <c r="J82" s="33"/>
      <c r="K82" s="33"/>
      <c r="L82" s="43"/>
      <c r="S82" s="33"/>
      <c r="T82" s="33"/>
      <c r="U82" s="33"/>
      <c r="V82" s="33"/>
      <c r="W82" s="33"/>
      <c r="X82" s="33"/>
      <c r="Y82" s="33"/>
      <c r="Z82" s="33"/>
      <c r="AA82" s="33"/>
      <c r="AB82" s="33"/>
      <c r="AC82" s="33"/>
      <c r="AD82" s="33"/>
      <c r="AE82" s="33"/>
    </row>
    <row r="83" spans="1:47" s="2" customFormat="1" ht="6.95" hidden="1" customHeight="1">
      <c r="A83" s="33"/>
      <c r="B83" s="34"/>
      <c r="C83" s="33"/>
      <c r="D83" s="33"/>
      <c r="E83" s="33"/>
      <c r="F83" s="33"/>
      <c r="G83" s="33"/>
      <c r="H83" s="33"/>
      <c r="I83" s="33"/>
      <c r="J83" s="33"/>
      <c r="K83" s="33"/>
      <c r="L83" s="43"/>
      <c r="S83" s="33"/>
      <c r="T83" s="33"/>
      <c r="U83" s="33"/>
      <c r="V83" s="33"/>
      <c r="W83" s="33"/>
      <c r="X83" s="33"/>
      <c r="Y83" s="33"/>
      <c r="Z83" s="33"/>
      <c r="AA83" s="33"/>
      <c r="AB83" s="33"/>
      <c r="AC83" s="33"/>
      <c r="AD83" s="33"/>
      <c r="AE83" s="33"/>
    </row>
    <row r="84" spans="1:47" s="2" customFormat="1" ht="12" hidden="1" customHeight="1">
      <c r="A84" s="33"/>
      <c r="B84" s="34"/>
      <c r="C84" s="28" t="s">
        <v>16</v>
      </c>
      <c r="D84" s="33"/>
      <c r="E84" s="33"/>
      <c r="F84" s="33"/>
      <c r="G84" s="33"/>
      <c r="H84" s="33"/>
      <c r="I84" s="33"/>
      <c r="J84" s="33"/>
      <c r="K84" s="33"/>
      <c r="L84" s="43"/>
      <c r="S84" s="33"/>
      <c r="T84" s="33"/>
      <c r="U84" s="33"/>
      <c r="V84" s="33"/>
      <c r="W84" s="33"/>
      <c r="X84" s="33"/>
      <c r="Y84" s="33"/>
      <c r="Z84" s="33"/>
      <c r="AA84" s="33"/>
      <c r="AB84" s="33"/>
      <c r="AC84" s="33"/>
      <c r="AD84" s="33"/>
      <c r="AE84" s="33"/>
    </row>
    <row r="85" spans="1:47" s="2" customFormat="1" ht="16.5" hidden="1" customHeight="1">
      <c r="A85" s="33"/>
      <c r="B85" s="34"/>
      <c r="C85" s="33"/>
      <c r="D85" s="33"/>
      <c r="E85" s="261" t="str">
        <f>E7</f>
        <v>PD - Regenerace sídliště Nádražní II etapa</v>
      </c>
      <c r="F85" s="262"/>
      <c r="G85" s="262"/>
      <c r="H85" s="262"/>
      <c r="I85" s="33"/>
      <c r="J85" s="33"/>
      <c r="K85" s="33"/>
      <c r="L85" s="43"/>
      <c r="S85" s="33"/>
      <c r="T85" s="33"/>
      <c r="U85" s="33"/>
      <c r="V85" s="33"/>
      <c r="W85" s="33"/>
      <c r="X85" s="33"/>
      <c r="Y85" s="33"/>
      <c r="Z85" s="33"/>
      <c r="AA85" s="33"/>
      <c r="AB85" s="33"/>
      <c r="AC85" s="33"/>
      <c r="AD85" s="33"/>
      <c r="AE85" s="33"/>
    </row>
    <row r="86" spans="1:47" s="2" customFormat="1" ht="12" hidden="1" customHeight="1">
      <c r="A86" s="33"/>
      <c r="B86" s="34"/>
      <c r="C86" s="28" t="s">
        <v>110</v>
      </c>
      <c r="D86" s="33"/>
      <c r="E86" s="33"/>
      <c r="F86" s="33"/>
      <c r="G86" s="33"/>
      <c r="H86" s="33"/>
      <c r="I86" s="33"/>
      <c r="J86" s="33"/>
      <c r="K86" s="33"/>
      <c r="L86" s="43"/>
      <c r="S86" s="33"/>
      <c r="T86" s="33"/>
      <c r="U86" s="33"/>
      <c r="V86" s="33"/>
      <c r="W86" s="33"/>
      <c r="X86" s="33"/>
      <c r="Y86" s="33"/>
      <c r="Z86" s="33"/>
      <c r="AA86" s="33"/>
      <c r="AB86" s="33"/>
      <c r="AC86" s="33"/>
      <c r="AD86" s="33"/>
      <c r="AE86" s="33"/>
    </row>
    <row r="87" spans="1:47" s="2" customFormat="1" ht="16.5" hidden="1" customHeight="1">
      <c r="A87" s="33"/>
      <c r="B87" s="34"/>
      <c r="C87" s="33"/>
      <c r="D87" s="33"/>
      <c r="E87" s="226" t="str">
        <f>E9</f>
        <v>část - A - SO - 201</v>
      </c>
      <c r="F87" s="263"/>
      <c r="G87" s="263"/>
      <c r="H87" s="263"/>
      <c r="I87" s="33"/>
      <c r="J87" s="33"/>
      <c r="K87" s="33"/>
      <c r="L87" s="43"/>
      <c r="S87" s="33"/>
      <c r="T87" s="33"/>
      <c r="U87" s="33"/>
      <c r="V87" s="33"/>
      <c r="W87" s="33"/>
      <c r="X87" s="33"/>
      <c r="Y87" s="33"/>
      <c r="Z87" s="33"/>
      <c r="AA87" s="33"/>
      <c r="AB87" s="33"/>
      <c r="AC87" s="33"/>
      <c r="AD87" s="33"/>
      <c r="AE87" s="33"/>
    </row>
    <row r="88" spans="1:47" s="2" customFormat="1" ht="6.95" hidden="1" customHeight="1">
      <c r="A88" s="33"/>
      <c r="B88" s="34"/>
      <c r="C88" s="33"/>
      <c r="D88" s="33"/>
      <c r="E88" s="33"/>
      <c r="F88" s="33"/>
      <c r="G88" s="33"/>
      <c r="H88" s="33"/>
      <c r="I88" s="33"/>
      <c r="J88" s="33"/>
      <c r="K88" s="33"/>
      <c r="L88" s="43"/>
      <c r="S88" s="33"/>
      <c r="T88" s="33"/>
      <c r="U88" s="33"/>
      <c r="V88" s="33"/>
      <c r="W88" s="33"/>
      <c r="X88" s="33"/>
      <c r="Y88" s="33"/>
      <c r="Z88" s="33"/>
      <c r="AA88" s="33"/>
      <c r="AB88" s="33"/>
      <c r="AC88" s="33"/>
      <c r="AD88" s="33"/>
      <c r="AE88" s="33"/>
    </row>
    <row r="89" spans="1:47" s="2" customFormat="1" ht="12" hidden="1" customHeight="1">
      <c r="A89" s="33"/>
      <c r="B89" s="34"/>
      <c r="C89" s="28" t="s">
        <v>20</v>
      </c>
      <c r="D89" s="33"/>
      <c r="E89" s="33"/>
      <c r="F89" s="26" t="str">
        <f>F12</f>
        <v xml:space="preserve"> </v>
      </c>
      <c r="G89" s="33"/>
      <c r="H89" s="33"/>
      <c r="I89" s="28" t="s">
        <v>22</v>
      </c>
      <c r="J89" s="56" t="str">
        <f>IF(J12="","",J12)</f>
        <v>11. 8. 2022</v>
      </c>
      <c r="K89" s="33"/>
      <c r="L89" s="43"/>
      <c r="S89" s="33"/>
      <c r="T89" s="33"/>
      <c r="U89" s="33"/>
      <c r="V89" s="33"/>
      <c r="W89" s="33"/>
      <c r="X89" s="33"/>
      <c r="Y89" s="33"/>
      <c r="Z89" s="33"/>
      <c r="AA89" s="33"/>
      <c r="AB89" s="33"/>
      <c r="AC89" s="33"/>
      <c r="AD89" s="33"/>
      <c r="AE89" s="33"/>
    </row>
    <row r="90" spans="1:47" s="2" customFormat="1" ht="6.95" hidden="1" customHeight="1">
      <c r="A90" s="33"/>
      <c r="B90" s="34"/>
      <c r="C90" s="33"/>
      <c r="D90" s="33"/>
      <c r="E90" s="33"/>
      <c r="F90" s="33"/>
      <c r="G90" s="33"/>
      <c r="H90" s="33"/>
      <c r="I90" s="33"/>
      <c r="J90" s="33"/>
      <c r="K90" s="33"/>
      <c r="L90" s="43"/>
      <c r="S90" s="33"/>
      <c r="T90" s="33"/>
      <c r="U90" s="33"/>
      <c r="V90" s="33"/>
      <c r="W90" s="33"/>
      <c r="X90" s="33"/>
      <c r="Y90" s="33"/>
      <c r="Z90" s="33"/>
      <c r="AA90" s="33"/>
      <c r="AB90" s="33"/>
      <c r="AC90" s="33"/>
      <c r="AD90" s="33"/>
      <c r="AE90" s="33"/>
    </row>
    <row r="91" spans="1:47" s="2" customFormat="1" ht="15.2" hidden="1" customHeight="1">
      <c r="A91" s="33"/>
      <c r="B91" s="34"/>
      <c r="C91" s="28" t="s">
        <v>24</v>
      </c>
      <c r="D91" s="33"/>
      <c r="E91" s="33"/>
      <c r="F91" s="26" t="str">
        <f>E15</f>
        <v xml:space="preserve"> </v>
      </c>
      <c r="G91" s="33"/>
      <c r="H91" s="33"/>
      <c r="I91" s="28" t="s">
        <v>29</v>
      </c>
      <c r="J91" s="31" t="str">
        <f>E21</f>
        <v xml:space="preserve"> </v>
      </c>
      <c r="K91" s="33"/>
      <c r="L91" s="43"/>
      <c r="S91" s="33"/>
      <c r="T91" s="33"/>
      <c r="U91" s="33"/>
      <c r="V91" s="33"/>
      <c r="W91" s="33"/>
      <c r="X91" s="33"/>
      <c r="Y91" s="33"/>
      <c r="Z91" s="33"/>
      <c r="AA91" s="33"/>
      <c r="AB91" s="33"/>
      <c r="AC91" s="33"/>
      <c r="AD91" s="33"/>
      <c r="AE91" s="33"/>
    </row>
    <row r="92" spans="1:47" s="2" customFormat="1" ht="15.2" hidden="1" customHeight="1">
      <c r="A92" s="33"/>
      <c r="B92" s="34"/>
      <c r="C92" s="28" t="s">
        <v>27</v>
      </c>
      <c r="D92" s="33"/>
      <c r="E92" s="33"/>
      <c r="F92" s="26" t="str">
        <f>IF(E18="","",E18)</f>
        <v>Vyplň údaj</v>
      </c>
      <c r="G92" s="33"/>
      <c r="H92" s="33"/>
      <c r="I92" s="28" t="s">
        <v>31</v>
      </c>
      <c r="J92" s="31" t="str">
        <f>E24</f>
        <v xml:space="preserve"> </v>
      </c>
      <c r="K92" s="33"/>
      <c r="L92" s="43"/>
      <c r="S92" s="33"/>
      <c r="T92" s="33"/>
      <c r="U92" s="33"/>
      <c r="V92" s="33"/>
      <c r="W92" s="33"/>
      <c r="X92" s="33"/>
      <c r="Y92" s="33"/>
      <c r="Z92" s="33"/>
      <c r="AA92" s="33"/>
      <c r="AB92" s="33"/>
      <c r="AC92" s="33"/>
      <c r="AD92" s="33"/>
      <c r="AE92" s="33"/>
    </row>
    <row r="93" spans="1:47" s="2" customFormat="1" ht="10.35" hidden="1" customHeight="1">
      <c r="A93" s="33"/>
      <c r="B93" s="34"/>
      <c r="C93" s="33"/>
      <c r="D93" s="33"/>
      <c r="E93" s="33"/>
      <c r="F93" s="33"/>
      <c r="G93" s="33"/>
      <c r="H93" s="33"/>
      <c r="I93" s="33"/>
      <c r="J93" s="33"/>
      <c r="K93" s="33"/>
      <c r="L93" s="43"/>
      <c r="S93" s="33"/>
      <c r="T93" s="33"/>
      <c r="U93" s="33"/>
      <c r="V93" s="33"/>
      <c r="W93" s="33"/>
      <c r="X93" s="33"/>
      <c r="Y93" s="33"/>
      <c r="Z93" s="33"/>
      <c r="AA93" s="33"/>
      <c r="AB93" s="33"/>
      <c r="AC93" s="33"/>
      <c r="AD93" s="33"/>
      <c r="AE93" s="33"/>
    </row>
    <row r="94" spans="1:47" s="2" customFormat="1" ht="29.25" hidden="1" customHeight="1">
      <c r="A94" s="33"/>
      <c r="B94" s="34"/>
      <c r="C94" s="110" t="s">
        <v>113</v>
      </c>
      <c r="D94" s="102"/>
      <c r="E94" s="102"/>
      <c r="F94" s="102"/>
      <c r="G94" s="102"/>
      <c r="H94" s="102"/>
      <c r="I94" s="102"/>
      <c r="J94" s="111" t="s">
        <v>114</v>
      </c>
      <c r="K94" s="102"/>
      <c r="L94" s="43"/>
      <c r="S94" s="33"/>
      <c r="T94" s="33"/>
      <c r="U94" s="33"/>
      <c r="V94" s="33"/>
      <c r="W94" s="33"/>
      <c r="X94" s="33"/>
      <c r="Y94" s="33"/>
      <c r="Z94" s="33"/>
      <c r="AA94" s="33"/>
      <c r="AB94" s="33"/>
      <c r="AC94" s="33"/>
      <c r="AD94" s="33"/>
      <c r="AE94" s="33"/>
    </row>
    <row r="95" spans="1:47" s="2" customFormat="1" ht="10.35" hidden="1" customHeight="1">
      <c r="A95" s="33"/>
      <c r="B95" s="34"/>
      <c r="C95" s="33"/>
      <c r="D95" s="33"/>
      <c r="E95" s="33"/>
      <c r="F95" s="33"/>
      <c r="G95" s="33"/>
      <c r="H95" s="33"/>
      <c r="I95" s="33"/>
      <c r="J95" s="33"/>
      <c r="K95" s="33"/>
      <c r="L95" s="43"/>
      <c r="S95" s="33"/>
      <c r="T95" s="33"/>
      <c r="U95" s="33"/>
      <c r="V95" s="33"/>
      <c r="W95" s="33"/>
      <c r="X95" s="33"/>
      <c r="Y95" s="33"/>
      <c r="Z95" s="33"/>
      <c r="AA95" s="33"/>
      <c r="AB95" s="33"/>
      <c r="AC95" s="33"/>
      <c r="AD95" s="33"/>
      <c r="AE95" s="33"/>
    </row>
    <row r="96" spans="1:47" s="2" customFormat="1" ht="22.9" hidden="1" customHeight="1">
      <c r="A96" s="33"/>
      <c r="B96" s="34"/>
      <c r="C96" s="112" t="s">
        <v>115</v>
      </c>
      <c r="D96" s="33"/>
      <c r="E96" s="33"/>
      <c r="F96" s="33"/>
      <c r="G96" s="33"/>
      <c r="H96" s="33"/>
      <c r="I96" s="33"/>
      <c r="J96" s="72">
        <f>J117</f>
        <v>0</v>
      </c>
      <c r="K96" s="33"/>
      <c r="L96" s="43"/>
      <c r="S96" s="33"/>
      <c r="T96" s="33"/>
      <c r="U96" s="33"/>
      <c r="V96" s="33"/>
      <c r="W96" s="33"/>
      <c r="X96" s="33"/>
      <c r="Y96" s="33"/>
      <c r="Z96" s="33"/>
      <c r="AA96" s="33"/>
      <c r="AB96" s="33"/>
      <c r="AC96" s="33"/>
      <c r="AD96" s="33"/>
      <c r="AE96" s="33"/>
      <c r="AU96" s="18" t="s">
        <v>116</v>
      </c>
    </row>
    <row r="97" spans="1:31" s="9" customFormat="1" ht="24.95" hidden="1" customHeight="1">
      <c r="B97" s="113"/>
      <c r="D97" s="114" t="s">
        <v>602</v>
      </c>
      <c r="E97" s="115"/>
      <c r="F97" s="115"/>
      <c r="G97" s="115"/>
      <c r="H97" s="115"/>
      <c r="I97" s="115"/>
      <c r="J97" s="116">
        <f>J118</f>
        <v>0</v>
      </c>
      <c r="L97" s="113"/>
    </row>
    <row r="98" spans="1:31" s="2" customFormat="1" ht="21.75" hidden="1" customHeight="1">
      <c r="A98" s="33"/>
      <c r="B98" s="34"/>
      <c r="C98" s="33"/>
      <c r="D98" s="33"/>
      <c r="E98" s="33"/>
      <c r="F98" s="33"/>
      <c r="G98" s="33"/>
      <c r="H98" s="33"/>
      <c r="I98" s="33"/>
      <c r="J98" s="33"/>
      <c r="K98" s="33"/>
      <c r="L98" s="43"/>
      <c r="S98" s="33"/>
      <c r="T98" s="33"/>
      <c r="U98" s="33"/>
      <c r="V98" s="33"/>
      <c r="W98" s="33"/>
      <c r="X98" s="33"/>
      <c r="Y98" s="33"/>
      <c r="Z98" s="33"/>
      <c r="AA98" s="33"/>
      <c r="AB98" s="33"/>
      <c r="AC98" s="33"/>
      <c r="AD98" s="33"/>
      <c r="AE98" s="33"/>
    </row>
    <row r="99" spans="1:31" s="2" customFormat="1" ht="6.95" hidden="1" customHeight="1">
      <c r="A99" s="33"/>
      <c r="B99" s="48"/>
      <c r="C99" s="49"/>
      <c r="D99" s="49"/>
      <c r="E99" s="49"/>
      <c r="F99" s="49"/>
      <c r="G99" s="49"/>
      <c r="H99" s="49"/>
      <c r="I99" s="49"/>
      <c r="J99" s="49"/>
      <c r="K99" s="49"/>
      <c r="L99" s="43"/>
      <c r="S99" s="33"/>
      <c r="T99" s="33"/>
      <c r="U99" s="33"/>
      <c r="V99" s="33"/>
      <c r="W99" s="33"/>
      <c r="X99" s="33"/>
      <c r="Y99" s="33"/>
      <c r="Z99" s="33"/>
      <c r="AA99" s="33"/>
      <c r="AB99" s="33"/>
      <c r="AC99" s="33"/>
      <c r="AD99" s="33"/>
      <c r="AE99" s="33"/>
    </row>
    <row r="100" spans="1:31" ht="11.25" hidden="1"/>
    <row r="101" spans="1:31" ht="11.25" hidden="1"/>
    <row r="102" spans="1:31" ht="11.25" hidden="1"/>
    <row r="103" spans="1:31" s="2" customFormat="1" ht="6.95" customHeight="1">
      <c r="A103" s="33"/>
      <c r="B103" s="50"/>
      <c r="C103" s="51"/>
      <c r="D103" s="51"/>
      <c r="E103" s="51"/>
      <c r="F103" s="51"/>
      <c r="G103" s="51"/>
      <c r="H103" s="51"/>
      <c r="I103" s="51"/>
      <c r="J103" s="51"/>
      <c r="K103" s="51"/>
      <c r="L103" s="43"/>
      <c r="S103" s="33"/>
      <c r="T103" s="33"/>
      <c r="U103" s="33"/>
      <c r="V103" s="33"/>
      <c r="W103" s="33"/>
      <c r="X103" s="33"/>
      <c r="Y103" s="33"/>
      <c r="Z103" s="33"/>
      <c r="AA103" s="33"/>
      <c r="AB103" s="33"/>
      <c r="AC103" s="33"/>
      <c r="AD103" s="33"/>
      <c r="AE103" s="33"/>
    </row>
    <row r="104" spans="1:31" s="2" customFormat="1" ht="24.95" customHeight="1">
      <c r="A104" s="33"/>
      <c r="B104" s="34"/>
      <c r="C104" s="22" t="s">
        <v>125</v>
      </c>
      <c r="D104" s="33"/>
      <c r="E104" s="33"/>
      <c r="F104" s="33"/>
      <c r="G104" s="33"/>
      <c r="H104" s="33"/>
      <c r="I104" s="33"/>
      <c r="J104" s="33"/>
      <c r="K104" s="33"/>
      <c r="L104" s="43"/>
      <c r="S104" s="33"/>
      <c r="T104" s="33"/>
      <c r="U104" s="33"/>
      <c r="V104" s="33"/>
      <c r="W104" s="33"/>
      <c r="X104" s="33"/>
      <c r="Y104" s="33"/>
      <c r="Z104" s="33"/>
      <c r="AA104" s="33"/>
      <c r="AB104" s="33"/>
      <c r="AC104" s="33"/>
      <c r="AD104" s="33"/>
      <c r="AE104" s="33"/>
    </row>
    <row r="105" spans="1:31" s="2" customFormat="1" ht="6.95" customHeight="1">
      <c r="A105" s="33"/>
      <c r="B105" s="34"/>
      <c r="C105" s="33"/>
      <c r="D105" s="33"/>
      <c r="E105" s="33"/>
      <c r="F105" s="33"/>
      <c r="G105" s="33"/>
      <c r="H105" s="33"/>
      <c r="I105" s="33"/>
      <c r="J105" s="33"/>
      <c r="K105" s="33"/>
      <c r="L105" s="43"/>
      <c r="S105" s="33"/>
      <c r="T105" s="33"/>
      <c r="U105" s="33"/>
      <c r="V105" s="33"/>
      <c r="W105" s="33"/>
      <c r="X105" s="33"/>
      <c r="Y105" s="33"/>
      <c r="Z105" s="33"/>
      <c r="AA105" s="33"/>
      <c r="AB105" s="33"/>
      <c r="AC105" s="33"/>
      <c r="AD105" s="33"/>
      <c r="AE105" s="33"/>
    </row>
    <row r="106" spans="1:31" s="2" customFormat="1" ht="12" customHeight="1">
      <c r="A106" s="33"/>
      <c r="B106" s="34"/>
      <c r="C106" s="28" t="s">
        <v>16</v>
      </c>
      <c r="D106" s="33"/>
      <c r="E106" s="33"/>
      <c r="F106" s="33"/>
      <c r="G106" s="33"/>
      <c r="H106" s="33"/>
      <c r="I106" s="33"/>
      <c r="J106" s="33"/>
      <c r="K106" s="33"/>
      <c r="L106" s="43"/>
      <c r="S106" s="33"/>
      <c r="T106" s="33"/>
      <c r="U106" s="33"/>
      <c r="V106" s="33"/>
      <c r="W106" s="33"/>
      <c r="X106" s="33"/>
      <c r="Y106" s="33"/>
      <c r="Z106" s="33"/>
      <c r="AA106" s="33"/>
      <c r="AB106" s="33"/>
      <c r="AC106" s="33"/>
      <c r="AD106" s="33"/>
      <c r="AE106" s="33"/>
    </row>
    <row r="107" spans="1:31" s="2" customFormat="1" ht="16.5" customHeight="1">
      <c r="A107" s="33"/>
      <c r="B107" s="34"/>
      <c r="C107" s="33"/>
      <c r="D107" s="33"/>
      <c r="E107" s="261" t="str">
        <f>E7</f>
        <v>PD - Regenerace sídliště Nádražní II etapa</v>
      </c>
      <c r="F107" s="262"/>
      <c r="G107" s="262"/>
      <c r="H107" s="262"/>
      <c r="I107" s="33"/>
      <c r="J107" s="33"/>
      <c r="K107" s="33"/>
      <c r="L107" s="43"/>
      <c r="S107" s="33"/>
      <c r="T107" s="33"/>
      <c r="U107" s="33"/>
      <c r="V107" s="33"/>
      <c r="W107" s="33"/>
      <c r="X107" s="33"/>
      <c r="Y107" s="33"/>
      <c r="Z107" s="33"/>
      <c r="AA107" s="33"/>
      <c r="AB107" s="33"/>
      <c r="AC107" s="33"/>
      <c r="AD107" s="33"/>
      <c r="AE107" s="33"/>
    </row>
    <row r="108" spans="1:31" s="2" customFormat="1" ht="12" customHeight="1">
      <c r="A108" s="33"/>
      <c r="B108" s="34"/>
      <c r="C108" s="28" t="s">
        <v>110</v>
      </c>
      <c r="D108" s="33"/>
      <c r="E108" s="33"/>
      <c r="F108" s="33"/>
      <c r="G108" s="33"/>
      <c r="H108" s="33"/>
      <c r="I108" s="33"/>
      <c r="J108" s="33"/>
      <c r="K108" s="33"/>
      <c r="L108" s="43"/>
      <c r="S108" s="33"/>
      <c r="T108" s="33"/>
      <c r="U108" s="33"/>
      <c r="V108" s="33"/>
      <c r="W108" s="33"/>
      <c r="X108" s="33"/>
      <c r="Y108" s="33"/>
      <c r="Z108" s="33"/>
      <c r="AA108" s="33"/>
      <c r="AB108" s="33"/>
      <c r="AC108" s="33"/>
      <c r="AD108" s="33"/>
      <c r="AE108" s="33"/>
    </row>
    <row r="109" spans="1:31" s="2" customFormat="1" ht="16.5" customHeight="1">
      <c r="A109" s="33"/>
      <c r="B109" s="34"/>
      <c r="C109" s="33"/>
      <c r="D109" s="33"/>
      <c r="E109" s="226" t="str">
        <f>E9</f>
        <v>část - A - SO - 201</v>
      </c>
      <c r="F109" s="263"/>
      <c r="G109" s="263"/>
      <c r="H109" s="263"/>
      <c r="I109" s="33"/>
      <c r="J109" s="33"/>
      <c r="K109" s="33"/>
      <c r="L109" s="43"/>
      <c r="S109" s="33"/>
      <c r="T109" s="33"/>
      <c r="U109" s="33"/>
      <c r="V109" s="33"/>
      <c r="W109" s="33"/>
      <c r="X109" s="33"/>
      <c r="Y109" s="33"/>
      <c r="Z109" s="33"/>
      <c r="AA109" s="33"/>
      <c r="AB109" s="33"/>
      <c r="AC109" s="33"/>
      <c r="AD109" s="33"/>
      <c r="AE109" s="33"/>
    </row>
    <row r="110" spans="1:31" s="2" customFormat="1" ht="6.95" customHeight="1">
      <c r="A110" s="33"/>
      <c r="B110" s="34"/>
      <c r="C110" s="33"/>
      <c r="D110" s="33"/>
      <c r="E110" s="33"/>
      <c r="F110" s="33"/>
      <c r="G110" s="33"/>
      <c r="H110" s="33"/>
      <c r="I110" s="33"/>
      <c r="J110" s="33"/>
      <c r="K110" s="33"/>
      <c r="L110" s="43"/>
      <c r="S110" s="33"/>
      <c r="T110" s="33"/>
      <c r="U110" s="33"/>
      <c r="V110" s="33"/>
      <c r="W110" s="33"/>
      <c r="X110" s="33"/>
      <c r="Y110" s="33"/>
      <c r="Z110" s="33"/>
      <c r="AA110" s="33"/>
      <c r="AB110" s="33"/>
      <c r="AC110" s="33"/>
      <c r="AD110" s="33"/>
      <c r="AE110" s="33"/>
    </row>
    <row r="111" spans="1:31" s="2" customFormat="1" ht="12" customHeight="1">
      <c r="A111" s="33"/>
      <c r="B111" s="34"/>
      <c r="C111" s="28" t="s">
        <v>20</v>
      </c>
      <c r="D111" s="33"/>
      <c r="E111" s="33"/>
      <c r="F111" s="26" t="str">
        <f>F12</f>
        <v xml:space="preserve"> </v>
      </c>
      <c r="G111" s="33"/>
      <c r="H111" s="33"/>
      <c r="I111" s="28" t="s">
        <v>22</v>
      </c>
      <c r="J111" s="56" t="str">
        <f>IF(J12="","",J12)</f>
        <v>11. 8. 2022</v>
      </c>
      <c r="K111" s="33"/>
      <c r="L111" s="43"/>
      <c r="S111" s="33"/>
      <c r="T111" s="33"/>
      <c r="U111" s="33"/>
      <c r="V111" s="33"/>
      <c r="W111" s="33"/>
      <c r="X111" s="33"/>
      <c r="Y111" s="33"/>
      <c r="Z111" s="33"/>
      <c r="AA111" s="33"/>
      <c r="AB111" s="33"/>
      <c r="AC111" s="33"/>
      <c r="AD111" s="33"/>
      <c r="AE111" s="33"/>
    </row>
    <row r="112" spans="1:31" s="2" customFormat="1" ht="6.95" customHeight="1">
      <c r="A112" s="33"/>
      <c r="B112" s="34"/>
      <c r="C112" s="33"/>
      <c r="D112" s="33"/>
      <c r="E112" s="33"/>
      <c r="F112" s="33"/>
      <c r="G112" s="33"/>
      <c r="H112" s="33"/>
      <c r="I112" s="33"/>
      <c r="J112" s="33"/>
      <c r="K112" s="33"/>
      <c r="L112" s="43"/>
      <c r="S112" s="33"/>
      <c r="T112" s="33"/>
      <c r="U112" s="33"/>
      <c r="V112" s="33"/>
      <c r="W112" s="33"/>
      <c r="X112" s="33"/>
      <c r="Y112" s="33"/>
      <c r="Z112" s="33"/>
      <c r="AA112" s="33"/>
      <c r="AB112" s="33"/>
      <c r="AC112" s="33"/>
      <c r="AD112" s="33"/>
      <c r="AE112" s="33"/>
    </row>
    <row r="113" spans="1:65" s="2" customFormat="1" ht="15.2" customHeight="1">
      <c r="A113" s="33"/>
      <c r="B113" s="34"/>
      <c r="C113" s="28" t="s">
        <v>24</v>
      </c>
      <c r="D113" s="33"/>
      <c r="E113" s="33"/>
      <c r="F113" s="26" t="str">
        <f>E15</f>
        <v xml:space="preserve"> </v>
      </c>
      <c r="G113" s="33"/>
      <c r="H113" s="33"/>
      <c r="I113" s="28" t="s">
        <v>29</v>
      </c>
      <c r="J113" s="31" t="str">
        <f>E21</f>
        <v xml:space="preserve"> </v>
      </c>
      <c r="K113" s="33"/>
      <c r="L113" s="43"/>
      <c r="S113" s="33"/>
      <c r="T113" s="33"/>
      <c r="U113" s="33"/>
      <c r="V113" s="33"/>
      <c r="W113" s="33"/>
      <c r="X113" s="33"/>
      <c r="Y113" s="33"/>
      <c r="Z113" s="33"/>
      <c r="AA113" s="33"/>
      <c r="AB113" s="33"/>
      <c r="AC113" s="33"/>
      <c r="AD113" s="33"/>
      <c r="AE113" s="33"/>
    </row>
    <row r="114" spans="1:65" s="2" customFormat="1" ht="15.2" customHeight="1">
      <c r="A114" s="33"/>
      <c r="B114" s="34"/>
      <c r="C114" s="28" t="s">
        <v>27</v>
      </c>
      <c r="D114" s="33"/>
      <c r="E114" s="33"/>
      <c r="F114" s="26" t="str">
        <f>IF(E18="","",E18)</f>
        <v>Vyplň údaj</v>
      </c>
      <c r="G114" s="33"/>
      <c r="H114" s="33"/>
      <c r="I114" s="28" t="s">
        <v>31</v>
      </c>
      <c r="J114" s="31" t="str">
        <f>E24</f>
        <v xml:space="preserve"> </v>
      </c>
      <c r="K114" s="33"/>
      <c r="L114" s="43"/>
      <c r="S114" s="33"/>
      <c r="T114" s="33"/>
      <c r="U114" s="33"/>
      <c r="V114" s="33"/>
      <c r="W114" s="33"/>
      <c r="X114" s="33"/>
      <c r="Y114" s="33"/>
      <c r="Z114" s="33"/>
      <c r="AA114" s="33"/>
      <c r="AB114" s="33"/>
      <c r="AC114" s="33"/>
      <c r="AD114" s="33"/>
      <c r="AE114" s="33"/>
    </row>
    <row r="115" spans="1:65" s="2" customFormat="1" ht="10.35" customHeight="1">
      <c r="A115" s="33"/>
      <c r="B115" s="34"/>
      <c r="C115" s="33"/>
      <c r="D115" s="33"/>
      <c r="E115" s="33"/>
      <c r="F115" s="33"/>
      <c r="G115" s="33"/>
      <c r="H115" s="33"/>
      <c r="I115" s="33"/>
      <c r="J115" s="33"/>
      <c r="K115" s="33"/>
      <c r="L115" s="43"/>
      <c r="S115" s="33"/>
      <c r="T115" s="33"/>
      <c r="U115" s="33"/>
      <c r="V115" s="33"/>
      <c r="W115" s="33"/>
      <c r="X115" s="33"/>
      <c r="Y115" s="33"/>
      <c r="Z115" s="33"/>
      <c r="AA115" s="33"/>
      <c r="AB115" s="33"/>
      <c r="AC115" s="33"/>
      <c r="AD115" s="33"/>
      <c r="AE115" s="33"/>
    </row>
    <row r="116" spans="1:65" s="11" customFormat="1" ht="29.25" customHeight="1">
      <c r="A116" s="121"/>
      <c r="B116" s="122"/>
      <c r="C116" s="123" t="s">
        <v>126</v>
      </c>
      <c r="D116" s="124" t="s">
        <v>58</v>
      </c>
      <c r="E116" s="124" t="s">
        <v>54</v>
      </c>
      <c r="F116" s="124" t="s">
        <v>55</v>
      </c>
      <c r="G116" s="124" t="s">
        <v>127</v>
      </c>
      <c r="H116" s="124" t="s">
        <v>128</v>
      </c>
      <c r="I116" s="124" t="s">
        <v>129</v>
      </c>
      <c r="J116" s="124" t="s">
        <v>114</v>
      </c>
      <c r="K116" s="125" t="s">
        <v>130</v>
      </c>
      <c r="L116" s="126"/>
      <c r="M116" s="63" t="s">
        <v>1</v>
      </c>
      <c r="N116" s="64" t="s">
        <v>37</v>
      </c>
      <c r="O116" s="64" t="s">
        <v>131</v>
      </c>
      <c r="P116" s="64" t="s">
        <v>132</v>
      </c>
      <c r="Q116" s="64" t="s">
        <v>133</v>
      </c>
      <c r="R116" s="64" t="s">
        <v>134</v>
      </c>
      <c r="S116" s="64" t="s">
        <v>135</v>
      </c>
      <c r="T116" s="65" t="s">
        <v>136</v>
      </c>
      <c r="U116" s="121"/>
      <c r="V116" s="121"/>
      <c r="W116" s="121"/>
      <c r="X116" s="121"/>
      <c r="Y116" s="121"/>
      <c r="Z116" s="121"/>
      <c r="AA116" s="121"/>
      <c r="AB116" s="121"/>
      <c r="AC116" s="121"/>
      <c r="AD116" s="121"/>
      <c r="AE116" s="121"/>
    </row>
    <row r="117" spans="1:65" s="2" customFormat="1" ht="22.9" customHeight="1">
      <c r="A117" s="33"/>
      <c r="B117" s="34"/>
      <c r="C117" s="70" t="s">
        <v>137</v>
      </c>
      <c r="D117" s="33"/>
      <c r="E117" s="33"/>
      <c r="F117" s="33"/>
      <c r="G117" s="33"/>
      <c r="H117" s="33"/>
      <c r="I117" s="33"/>
      <c r="J117" s="127">
        <f>BK117</f>
        <v>0</v>
      </c>
      <c r="K117" s="33"/>
      <c r="L117" s="34"/>
      <c r="M117" s="66"/>
      <c r="N117" s="57"/>
      <c r="O117" s="67"/>
      <c r="P117" s="128">
        <f>P118</f>
        <v>0</v>
      </c>
      <c r="Q117" s="67"/>
      <c r="R117" s="128">
        <f>R118</f>
        <v>0</v>
      </c>
      <c r="S117" s="67"/>
      <c r="T117" s="129">
        <f>T118</f>
        <v>0</v>
      </c>
      <c r="U117" s="33"/>
      <c r="V117" s="33"/>
      <c r="W117" s="33"/>
      <c r="X117" s="33"/>
      <c r="Y117" s="33"/>
      <c r="Z117" s="33"/>
      <c r="AA117" s="33"/>
      <c r="AB117" s="33"/>
      <c r="AC117" s="33"/>
      <c r="AD117" s="33"/>
      <c r="AE117" s="33"/>
      <c r="AT117" s="18" t="s">
        <v>72</v>
      </c>
      <c r="AU117" s="18" t="s">
        <v>116</v>
      </c>
      <c r="BK117" s="130">
        <f>BK118</f>
        <v>0</v>
      </c>
    </row>
    <row r="118" spans="1:65" s="12" customFormat="1" ht="25.9" customHeight="1">
      <c r="B118" s="131"/>
      <c r="D118" s="132" t="s">
        <v>72</v>
      </c>
      <c r="E118" s="133" t="s">
        <v>138</v>
      </c>
      <c r="F118" s="133" t="s">
        <v>138</v>
      </c>
      <c r="I118" s="134"/>
      <c r="J118" s="135">
        <f>BK118</f>
        <v>0</v>
      </c>
      <c r="L118" s="131"/>
      <c r="M118" s="136"/>
      <c r="N118" s="137"/>
      <c r="O118" s="137"/>
      <c r="P118" s="138">
        <f>SUM(P119:P121)</f>
        <v>0</v>
      </c>
      <c r="Q118" s="137"/>
      <c r="R118" s="138">
        <f>SUM(R119:R121)</f>
        <v>0</v>
      </c>
      <c r="S118" s="137"/>
      <c r="T118" s="139">
        <f>SUM(T119:T121)</f>
        <v>0</v>
      </c>
      <c r="AR118" s="132" t="s">
        <v>81</v>
      </c>
      <c r="AT118" s="140" t="s">
        <v>72</v>
      </c>
      <c r="AU118" s="140" t="s">
        <v>73</v>
      </c>
      <c r="AY118" s="132" t="s">
        <v>140</v>
      </c>
      <c r="BK118" s="141">
        <f>SUM(BK119:BK121)</f>
        <v>0</v>
      </c>
    </row>
    <row r="119" spans="1:65" s="2" customFormat="1" ht="16.5" customHeight="1">
      <c r="A119" s="33"/>
      <c r="B119" s="144"/>
      <c r="C119" s="145" t="s">
        <v>81</v>
      </c>
      <c r="D119" s="145" t="s">
        <v>142</v>
      </c>
      <c r="E119" s="146" t="s">
        <v>603</v>
      </c>
      <c r="F119" s="147" t="s">
        <v>604</v>
      </c>
      <c r="G119" s="148" t="s">
        <v>605</v>
      </c>
      <c r="H119" s="149">
        <v>1</v>
      </c>
      <c r="I119" s="150"/>
      <c r="J119" s="151">
        <f>ROUND(I119*H119,2)</f>
        <v>0</v>
      </c>
      <c r="K119" s="147" t="s">
        <v>1</v>
      </c>
      <c r="L119" s="34"/>
      <c r="M119" s="152" t="s">
        <v>1</v>
      </c>
      <c r="N119" s="153" t="s">
        <v>38</v>
      </c>
      <c r="O119" s="59"/>
      <c r="P119" s="154">
        <f>O119*H119</f>
        <v>0</v>
      </c>
      <c r="Q119" s="154">
        <v>0</v>
      </c>
      <c r="R119" s="154">
        <f>Q119*H119</f>
        <v>0</v>
      </c>
      <c r="S119" s="154">
        <v>0</v>
      </c>
      <c r="T119" s="155">
        <f>S119*H119</f>
        <v>0</v>
      </c>
      <c r="U119" s="33"/>
      <c r="V119" s="33"/>
      <c r="W119" s="33"/>
      <c r="X119" s="33"/>
      <c r="Y119" s="33"/>
      <c r="Z119" s="33"/>
      <c r="AA119" s="33"/>
      <c r="AB119" s="33"/>
      <c r="AC119" s="33"/>
      <c r="AD119" s="33"/>
      <c r="AE119" s="33"/>
      <c r="AR119" s="156" t="s">
        <v>606</v>
      </c>
      <c r="AT119" s="156" t="s">
        <v>142</v>
      </c>
      <c r="AU119" s="156" t="s">
        <v>81</v>
      </c>
      <c r="AY119" s="18" t="s">
        <v>140</v>
      </c>
      <c r="BE119" s="157">
        <f>IF(N119="základní",J119,0)</f>
        <v>0</v>
      </c>
      <c r="BF119" s="157">
        <f>IF(N119="snížená",J119,0)</f>
        <v>0</v>
      </c>
      <c r="BG119" s="157">
        <f>IF(N119="zákl. přenesená",J119,0)</f>
        <v>0</v>
      </c>
      <c r="BH119" s="157">
        <f>IF(N119="sníž. přenesená",J119,0)</f>
        <v>0</v>
      </c>
      <c r="BI119" s="157">
        <f>IF(N119="nulová",J119,0)</f>
        <v>0</v>
      </c>
      <c r="BJ119" s="18" t="s">
        <v>81</v>
      </c>
      <c r="BK119" s="157">
        <f>ROUND(I119*H119,2)</f>
        <v>0</v>
      </c>
      <c r="BL119" s="18" t="s">
        <v>606</v>
      </c>
      <c r="BM119" s="156" t="s">
        <v>607</v>
      </c>
    </row>
    <row r="120" spans="1:65" s="2" customFormat="1" ht="11.25">
      <c r="A120" s="33"/>
      <c r="B120" s="34"/>
      <c r="C120" s="33"/>
      <c r="D120" s="158" t="s">
        <v>149</v>
      </c>
      <c r="E120" s="33"/>
      <c r="F120" s="159" t="s">
        <v>604</v>
      </c>
      <c r="G120" s="33"/>
      <c r="H120" s="33"/>
      <c r="I120" s="160"/>
      <c r="J120" s="33"/>
      <c r="K120" s="33"/>
      <c r="L120" s="34"/>
      <c r="M120" s="161"/>
      <c r="N120" s="162"/>
      <c r="O120" s="59"/>
      <c r="P120" s="59"/>
      <c r="Q120" s="59"/>
      <c r="R120" s="59"/>
      <c r="S120" s="59"/>
      <c r="T120" s="60"/>
      <c r="U120" s="33"/>
      <c r="V120" s="33"/>
      <c r="W120" s="33"/>
      <c r="X120" s="33"/>
      <c r="Y120" s="33"/>
      <c r="Z120" s="33"/>
      <c r="AA120" s="33"/>
      <c r="AB120" s="33"/>
      <c r="AC120" s="33"/>
      <c r="AD120" s="33"/>
      <c r="AE120" s="33"/>
      <c r="AT120" s="18" t="s">
        <v>149</v>
      </c>
      <c r="AU120" s="18" t="s">
        <v>81</v>
      </c>
    </row>
    <row r="121" spans="1:65" s="13" customFormat="1" ht="11.25">
      <c r="B121" s="166"/>
      <c r="D121" s="158" t="s">
        <v>155</v>
      </c>
      <c r="E121" s="167" t="s">
        <v>1</v>
      </c>
      <c r="F121" s="168" t="s">
        <v>81</v>
      </c>
      <c r="H121" s="169">
        <v>1</v>
      </c>
      <c r="I121" s="170"/>
      <c r="L121" s="166"/>
      <c r="M121" s="211"/>
      <c r="N121" s="212"/>
      <c r="O121" s="212"/>
      <c r="P121" s="212"/>
      <c r="Q121" s="212"/>
      <c r="R121" s="212"/>
      <c r="S121" s="212"/>
      <c r="T121" s="213"/>
      <c r="AT121" s="167" t="s">
        <v>155</v>
      </c>
      <c r="AU121" s="167" t="s">
        <v>81</v>
      </c>
      <c r="AV121" s="13" t="s">
        <v>83</v>
      </c>
      <c r="AW121" s="13" t="s">
        <v>30</v>
      </c>
      <c r="AX121" s="13" t="s">
        <v>81</v>
      </c>
      <c r="AY121" s="167" t="s">
        <v>140</v>
      </c>
    </row>
    <row r="122" spans="1:65" s="2" customFormat="1" ht="6.95" customHeight="1">
      <c r="A122" s="33"/>
      <c r="B122" s="48"/>
      <c r="C122" s="49"/>
      <c r="D122" s="49"/>
      <c r="E122" s="49"/>
      <c r="F122" s="49"/>
      <c r="G122" s="49"/>
      <c r="H122" s="49"/>
      <c r="I122" s="49"/>
      <c r="J122" s="49"/>
      <c r="K122" s="49"/>
      <c r="L122" s="34"/>
      <c r="M122" s="33"/>
      <c r="O122" s="33"/>
      <c r="P122" s="33"/>
      <c r="Q122" s="33"/>
      <c r="R122" s="33"/>
      <c r="S122" s="33"/>
      <c r="T122" s="33"/>
      <c r="U122" s="33"/>
      <c r="V122" s="33"/>
      <c r="W122" s="33"/>
      <c r="X122" s="33"/>
      <c r="Y122" s="33"/>
      <c r="Z122" s="33"/>
      <c r="AA122" s="33"/>
      <c r="AB122" s="33"/>
      <c r="AC122" s="33"/>
      <c r="AD122" s="33"/>
      <c r="AE122" s="33"/>
    </row>
  </sheetData>
  <autoFilter ref="C116:K121" xr:uid="{00000000-0009-0000-0000-000002000000}"/>
  <mergeCells count="9">
    <mergeCell ref="E87:H87"/>
    <mergeCell ref="E107:H107"/>
    <mergeCell ref="E109:H109"/>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2:BM254"/>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56" s="1" customFormat="1" ht="36.950000000000003" customHeight="1">
      <c r="L2" s="248" t="s">
        <v>5</v>
      </c>
      <c r="M2" s="233"/>
      <c r="N2" s="233"/>
      <c r="O2" s="233"/>
      <c r="P2" s="233"/>
      <c r="Q2" s="233"/>
      <c r="R2" s="233"/>
      <c r="S2" s="233"/>
      <c r="T2" s="233"/>
      <c r="U2" s="233"/>
      <c r="V2" s="233"/>
      <c r="AT2" s="18" t="s">
        <v>87</v>
      </c>
      <c r="AZ2" s="214" t="s">
        <v>608</v>
      </c>
      <c r="BA2" s="214" t="s">
        <v>1</v>
      </c>
      <c r="BB2" s="214" t="s">
        <v>1</v>
      </c>
      <c r="BC2" s="214" t="s">
        <v>609</v>
      </c>
      <c r="BD2" s="214" t="s">
        <v>83</v>
      </c>
    </row>
    <row r="3" spans="1:56" s="1" customFormat="1" ht="6.95" customHeight="1">
      <c r="B3" s="19"/>
      <c r="C3" s="20"/>
      <c r="D3" s="20"/>
      <c r="E3" s="20"/>
      <c r="F3" s="20"/>
      <c r="G3" s="20"/>
      <c r="H3" s="20"/>
      <c r="I3" s="20"/>
      <c r="J3" s="20"/>
      <c r="K3" s="20"/>
      <c r="L3" s="21"/>
      <c r="AT3" s="18" t="s">
        <v>83</v>
      </c>
      <c r="AZ3" s="214" t="s">
        <v>610</v>
      </c>
      <c r="BA3" s="214" t="s">
        <v>1</v>
      </c>
      <c r="BB3" s="214" t="s">
        <v>1</v>
      </c>
      <c r="BC3" s="214" t="s">
        <v>611</v>
      </c>
      <c r="BD3" s="214" t="s">
        <v>158</v>
      </c>
    </row>
    <row r="4" spans="1:56" s="1" customFormat="1" ht="24.95" customHeight="1">
      <c r="B4" s="21"/>
      <c r="D4" s="22" t="s">
        <v>109</v>
      </c>
      <c r="L4" s="21"/>
      <c r="M4" s="94" t="s">
        <v>10</v>
      </c>
      <c r="AT4" s="18" t="s">
        <v>3</v>
      </c>
    </row>
    <row r="5" spans="1:56" s="1" customFormat="1" ht="6.95" customHeight="1">
      <c r="B5" s="21"/>
      <c r="L5" s="21"/>
    </row>
    <row r="6" spans="1:56" s="1" customFormat="1" ht="12" customHeight="1">
      <c r="B6" s="21"/>
      <c r="D6" s="28" t="s">
        <v>16</v>
      </c>
      <c r="L6" s="21"/>
    </row>
    <row r="7" spans="1:56" s="1" customFormat="1" ht="16.5" customHeight="1">
      <c r="B7" s="21"/>
      <c r="E7" s="261" t="str">
        <f>'Rekapitulace stavby'!K6</f>
        <v>PD - Regenerace sídliště Nádražní II etapa</v>
      </c>
      <c r="F7" s="262"/>
      <c r="G7" s="262"/>
      <c r="H7" s="262"/>
      <c r="L7" s="21"/>
    </row>
    <row r="8" spans="1:56" s="2" customFormat="1" ht="12" customHeight="1">
      <c r="A8" s="33"/>
      <c r="B8" s="34"/>
      <c r="C8" s="33"/>
      <c r="D8" s="28" t="s">
        <v>110</v>
      </c>
      <c r="E8" s="33"/>
      <c r="F8" s="33"/>
      <c r="G8" s="33"/>
      <c r="H8" s="33"/>
      <c r="I8" s="33"/>
      <c r="J8" s="33"/>
      <c r="K8" s="33"/>
      <c r="L8" s="43"/>
      <c r="S8" s="33"/>
      <c r="T8" s="33"/>
      <c r="U8" s="33"/>
      <c r="V8" s="33"/>
      <c r="W8" s="33"/>
      <c r="X8" s="33"/>
      <c r="Y8" s="33"/>
      <c r="Z8" s="33"/>
      <c r="AA8" s="33"/>
      <c r="AB8" s="33"/>
      <c r="AC8" s="33"/>
      <c r="AD8" s="33"/>
      <c r="AE8" s="33"/>
    </row>
    <row r="9" spans="1:56" s="2" customFormat="1" ht="16.5" customHeight="1">
      <c r="A9" s="33"/>
      <c r="B9" s="34"/>
      <c r="C9" s="33"/>
      <c r="D9" s="33"/>
      <c r="E9" s="226" t="s">
        <v>612</v>
      </c>
      <c r="F9" s="263"/>
      <c r="G9" s="263"/>
      <c r="H9" s="263"/>
      <c r="I9" s="33"/>
      <c r="J9" s="33"/>
      <c r="K9" s="33"/>
      <c r="L9" s="43"/>
      <c r="S9" s="33"/>
      <c r="T9" s="33"/>
      <c r="U9" s="33"/>
      <c r="V9" s="33"/>
      <c r="W9" s="33"/>
      <c r="X9" s="33"/>
      <c r="Y9" s="33"/>
      <c r="Z9" s="33"/>
      <c r="AA9" s="33"/>
      <c r="AB9" s="33"/>
      <c r="AC9" s="33"/>
      <c r="AD9" s="33"/>
      <c r="AE9" s="33"/>
    </row>
    <row r="10" spans="1:56" s="2" customFormat="1" ht="11.25">
      <c r="A10" s="33"/>
      <c r="B10" s="34"/>
      <c r="C10" s="33"/>
      <c r="D10" s="33"/>
      <c r="E10" s="33"/>
      <c r="F10" s="33"/>
      <c r="G10" s="33"/>
      <c r="H10" s="33"/>
      <c r="I10" s="33"/>
      <c r="J10" s="33"/>
      <c r="K10" s="33"/>
      <c r="L10" s="43"/>
      <c r="S10" s="33"/>
      <c r="T10" s="33"/>
      <c r="U10" s="33"/>
      <c r="V10" s="33"/>
      <c r="W10" s="33"/>
      <c r="X10" s="33"/>
      <c r="Y10" s="33"/>
      <c r="Z10" s="33"/>
      <c r="AA10" s="33"/>
      <c r="AB10" s="33"/>
      <c r="AC10" s="33"/>
      <c r="AD10" s="33"/>
      <c r="AE10" s="33"/>
    </row>
    <row r="11" spans="1:56" s="2" customFormat="1" ht="12" customHeight="1">
      <c r="A11" s="33"/>
      <c r="B11" s="34"/>
      <c r="C11" s="33"/>
      <c r="D11" s="28" t="s">
        <v>18</v>
      </c>
      <c r="E11" s="33"/>
      <c r="F11" s="26" t="s">
        <v>1</v>
      </c>
      <c r="G11" s="33"/>
      <c r="H11" s="33"/>
      <c r="I11" s="28" t="s">
        <v>19</v>
      </c>
      <c r="J11" s="26" t="s">
        <v>1</v>
      </c>
      <c r="K11" s="33"/>
      <c r="L11" s="43"/>
      <c r="S11" s="33"/>
      <c r="T11" s="33"/>
      <c r="U11" s="33"/>
      <c r="V11" s="33"/>
      <c r="W11" s="33"/>
      <c r="X11" s="33"/>
      <c r="Y11" s="33"/>
      <c r="Z11" s="33"/>
      <c r="AA11" s="33"/>
      <c r="AB11" s="33"/>
      <c r="AC11" s="33"/>
      <c r="AD11" s="33"/>
      <c r="AE11" s="33"/>
    </row>
    <row r="12" spans="1:56" s="2" customFormat="1" ht="12" customHeight="1">
      <c r="A12" s="33"/>
      <c r="B12" s="34"/>
      <c r="C12" s="33"/>
      <c r="D12" s="28" t="s">
        <v>20</v>
      </c>
      <c r="E12" s="33"/>
      <c r="F12" s="26" t="s">
        <v>21</v>
      </c>
      <c r="G12" s="33"/>
      <c r="H12" s="33"/>
      <c r="I12" s="28" t="s">
        <v>22</v>
      </c>
      <c r="J12" s="56" t="str">
        <f>'Rekapitulace stavby'!AN8</f>
        <v>11. 8. 2022</v>
      </c>
      <c r="K12" s="33"/>
      <c r="L12" s="43"/>
      <c r="S12" s="33"/>
      <c r="T12" s="33"/>
      <c r="U12" s="33"/>
      <c r="V12" s="33"/>
      <c r="W12" s="33"/>
      <c r="X12" s="33"/>
      <c r="Y12" s="33"/>
      <c r="Z12" s="33"/>
      <c r="AA12" s="33"/>
      <c r="AB12" s="33"/>
      <c r="AC12" s="33"/>
      <c r="AD12" s="33"/>
      <c r="AE12" s="33"/>
    </row>
    <row r="13" spans="1:56" s="2" customFormat="1" ht="10.9" customHeight="1">
      <c r="A13" s="33"/>
      <c r="B13" s="34"/>
      <c r="C13" s="33"/>
      <c r="D13" s="33"/>
      <c r="E13" s="33"/>
      <c r="F13" s="33"/>
      <c r="G13" s="33"/>
      <c r="H13" s="33"/>
      <c r="I13" s="33"/>
      <c r="J13" s="33"/>
      <c r="K13" s="33"/>
      <c r="L13" s="43"/>
      <c r="S13" s="33"/>
      <c r="T13" s="33"/>
      <c r="U13" s="33"/>
      <c r="V13" s="33"/>
      <c r="W13" s="33"/>
      <c r="X13" s="33"/>
      <c r="Y13" s="33"/>
      <c r="Z13" s="33"/>
      <c r="AA13" s="33"/>
      <c r="AB13" s="33"/>
      <c r="AC13" s="33"/>
      <c r="AD13" s="33"/>
      <c r="AE13" s="33"/>
    </row>
    <row r="14" spans="1:56" s="2" customFormat="1" ht="12" customHeight="1">
      <c r="A14" s="33"/>
      <c r="B14" s="34"/>
      <c r="C14" s="33"/>
      <c r="D14" s="28" t="s">
        <v>24</v>
      </c>
      <c r="E14" s="33"/>
      <c r="F14" s="33"/>
      <c r="G14" s="33"/>
      <c r="H14" s="33"/>
      <c r="I14" s="28" t="s">
        <v>25</v>
      </c>
      <c r="J14" s="26" t="str">
        <f>IF('Rekapitulace stavby'!AN10="","",'Rekapitulace stavby'!AN10)</f>
        <v/>
      </c>
      <c r="K14" s="33"/>
      <c r="L14" s="43"/>
      <c r="S14" s="33"/>
      <c r="T14" s="33"/>
      <c r="U14" s="33"/>
      <c r="V14" s="33"/>
      <c r="W14" s="33"/>
      <c r="X14" s="33"/>
      <c r="Y14" s="33"/>
      <c r="Z14" s="33"/>
      <c r="AA14" s="33"/>
      <c r="AB14" s="33"/>
      <c r="AC14" s="33"/>
      <c r="AD14" s="33"/>
      <c r="AE14" s="33"/>
    </row>
    <row r="15" spans="1:56" s="2" customFormat="1" ht="18" customHeight="1">
      <c r="A15" s="33"/>
      <c r="B15" s="34"/>
      <c r="C15" s="33"/>
      <c r="D15" s="33"/>
      <c r="E15" s="26" t="str">
        <f>IF('Rekapitulace stavby'!E11="","",'Rekapitulace stavby'!E11)</f>
        <v xml:space="preserve"> </v>
      </c>
      <c r="F15" s="33"/>
      <c r="G15" s="33"/>
      <c r="H15" s="33"/>
      <c r="I15" s="28" t="s">
        <v>26</v>
      </c>
      <c r="J15" s="26" t="str">
        <f>IF('Rekapitulace stavby'!AN11="","",'Rekapitulace stavby'!AN11)</f>
        <v/>
      </c>
      <c r="K15" s="33"/>
      <c r="L15" s="43"/>
      <c r="S15" s="33"/>
      <c r="T15" s="33"/>
      <c r="U15" s="33"/>
      <c r="V15" s="33"/>
      <c r="W15" s="33"/>
      <c r="X15" s="33"/>
      <c r="Y15" s="33"/>
      <c r="Z15" s="33"/>
      <c r="AA15" s="33"/>
      <c r="AB15" s="33"/>
      <c r="AC15" s="33"/>
      <c r="AD15" s="33"/>
      <c r="AE15" s="33"/>
    </row>
    <row r="16" spans="1:56" s="2" customFormat="1" ht="6.95" customHeight="1">
      <c r="A16" s="33"/>
      <c r="B16" s="34"/>
      <c r="C16" s="33"/>
      <c r="D16" s="33"/>
      <c r="E16" s="33"/>
      <c r="F16" s="33"/>
      <c r="G16" s="33"/>
      <c r="H16" s="33"/>
      <c r="I16" s="33"/>
      <c r="J16" s="33"/>
      <c r="K16" s="33"/>
      <c r="L16" s="43"/>
      <c r="S16" s="33"/>
      <c r="T16" s="33"/>
      <c r="U16" s="33"/>
      <c r="V16" s="33"/>
      <c r="W16" s="33"/>
      <c r="X16" s="33"/>
      <c r="Y16" s="33"/>
      <c r="Z16" s="33"/>
      <c r="AA16" s="33"/>
      <c r="AB16" s="33"/>
      <c r="AC16" s="33"/>
      <c r="AD16" s="33"/>
      <c r="AE16" s="33"/>
    </row>
    <row r="17" spans="1:31" s="2" customFormat="1" ht="12" customHeight="1">
      <c r="A17" s="33"/>
      <c r="B17" s="34"/>
      <c r="C17" s="33"/>
      <c r="D17" s="28" t="s">
        <v>27</v>
      </c>
      <c r="E17" s="33"/>
      <c r="F17" s="33"/>
      <c r="G17" s="33"/>
      <c r="H17" s="33"/>
      <c r="I17" s="28" t="s">
        <v>25</v>
      </c>
      <c r="J17" s="29" t="str">
        <f>'Rekapitulace stavby'!AN13</f>
        <v>Vyplň údaj</v>
      </c>
      <c r="K17" s="33"/>
      <c r="L17" s="43"/>
      <c r="S17" s="33"/>
      <c r="T17" s="33"/>
      <c r="U17" s="33"/>
      <c r="V17" s="33"/>
      <c r="W17" s="33"/>
      <c r="X17" s="33"/>
      <c r="Y17" s="33"/>
      <c r="Z17" s="33"/>
      <c r="AA17" s="33"/>
      <c r="AB17" s="33"/>
      <c r="AC17" s="33"/>
      <c r="AD17" s="33"/>
      <c r="AE17" s="33"/>
    </row>
    <row r="18" spans="1:31" s="2" customFormat="1" ht="18" customHeight="1">
      <c r="A18" s="33"/>
      <c r="B18" s="34"/>
      <c r="C18" s="33"/>
      <c r="D18" s="33"/>
      <c r="E18" s="264" t="str">
        <f>'Rekapitulace stavby'!E14</f>
        <v>Vyplň údaj</v>
      </c>
      <c r="F18" s="232"/>
      <c r="G18" s="232"/>
      <c r="H18" s="232"/>
      <c r="I18" s="28" t="s">
        <v>26</v>
      </c>
      <c r="J18" s="29" t="str">
        <f>'Rekapitulace stavby'!AN14</f>
        <v>Vyplň údaj</v>
      </c>
      <c r="K18" s="33"/>
      <c r="L18" s="43"/>
      <c r="S18" s="33"/>
      <c r="T18" s="33"/>
      <c r="U18" s="33"/>
      <c r="V18" s="33"/>
      <c r="W18" s="33"/>
      <c r="X18" s="33"/>
      <c r="Y18" s="33"/>
      <c r="Z18" s="33"/>
      <c r="AA18" s="33"/>
      <c r="AB18" s="33"/>
      <c r="AC18" s="33"/>
      <c r="AD18" s="33"/>
      <c r="AE18" s="33"/>
    </row>
    <row r="19" spans="1:31" s="2" customFormat="1" ht="6.95" customHeight="1">
      <c r="A19" s="33"/>
      <c r="B19" s="34"/>
      <c r="C19" s="33"/>
      <c r="D19" s="33"/>
      <c r="E19" s="33"/>
      <c r="F19" s="33"/>
      <c r="G19" s="33"/>
      <c r="H19" s="33"/>
      <c r="I19" s="33"/>
      <c r="J19" s="33"/>
      <c r="K19" s="33"/>
      <c r="L19" s="43"/>
      <c r="S19" s="33"/>
      <c r="T19" s="33"/>
      <c r="U19" s="33"/>
      <c r="V19" s="33"/>
      <c r="W19" s="33"/>
      <c r="X19" s="33"/>
      <c r="Y19" s="33"/>
      <c r="Z19" s="33"/>
      <c r="AA19" s="33"/>
      <c r="AB19" s="33"/>
      <c r="AC19" s="33"/>
      <c r="AD19" s="33"/>
      <c r="AE19" s="33"/>
    </row>
    <row r="20" spans="1:31" s="2" customFormat="1" ht="12" customHeight="1">
      <c r="A20" s="33"/>
      <c r="B20" s="34"/>
      <c r="C20" s="33"/>
      <c r="D20" s="28" t="s">
        <v>29</v>
      </c>
      <c r="E20" s="33"/>
      <c r="F20" s="33"/>
      <c r="G20" s="33"/>
      <c r="H20" s="33"/>
      <c r="I20" s="28" t="s">
        <v>25</v>
      </c>
      <c r="J20" s="26" t="str">
        <f>IF('Rekapitulace stavby'!AN16="","",'Rekapitulace stavby'!AN16)</f>
        <v/>
      </c>
      <c r="K20" s="33"/>
      <c r="L20" s="43"/>
      <c r="S20" s="33"/>
      <c r="T20" s="33"/>
      <c r="U20" s="33"/>
      <c r="V20" s="33"/>
      <c r="W20" s="33"/>
      <c r="X20" s="33"/>
      <c r="Y20" s="33"/>
      <c r="Z20" s="33"/>
      <c r="AA20" s="33"/>
      <c r="AB20" s="33"/>
      <c r="AC20" s="33"/>
      <c r="AD20" s="33"/>
      <c r="AE20" s="33"/>
    </row>
    <row r="21" spans="1:31" s="2" customFormat="1" ht="18" customHeight="1">
      <c r="A21" s="33"/>
      <c r="B21" s="34"/>
      <c r="C21" s="33"/>
      <c r="D21" s="33"/>
      <c r="E21" s="26" t="str">
        <f>IF('Rekapitulace stavby'!E17="","",'Rekapitulace stavby'!E17)</f>
        <v xml:space="preserve"> </v>
      </c>
      <c r="F21" s="33"/>
      <c r="G21" s="33"/>
      <c r="H21" s="33"/>
      <c r="I21" s="28" t="s">
        <v>26</v>
      </c>
      <c r="J21" s="26" t="str">
        <f>IF('Rekapitulace stavby'!AN17="","",'Rekapitulace stavby'!AN17)</f>
        <v/>
      </c>
      <c r="K21" s="33"/>
      <c r="L21" s="43"/>
      <c r="S21" s="33"/>
      <c r="T21" s="33"/>
      <c r="U21" s="33"/>
      <c r="V21" s="33"/>
      <c r="W21" s="33"/>
      <c r="X21" s="33"/>
      <c r="Y21" s="33"/>
      <c r="Z21" s="33"/>
      <c r="AA21" s="33"/>
      <c r="AB21" s="33"/>
      <c r="AC21" s="33"/>
      <c r="AD21" s="33"/>
      <c r="AE21" s="33"/>
    </row>
    <row r="22" spans="1:31" s="2" customFormat="1" ht="6.95" customHeight="1">
      <c r="A22" s="33"/>
      <c r="B22" s="34"/>
      <c r="C22" s="33"/>
      <c r="D22" s="33"/>
      <c r="E22" s="33"/>
      <c r="F22" s="33"/>
      <c r="G22" s="33"/>
      <c r="H22" s="33"/>
      <c r="I22" s="33"/>
      <c r="J22" s="33"/>
      <c r="K22" s="33"/>
      <c r="L22" s="43"/>
      <c r="S22" s="33"/>
      <c r="T22" s="33"/>
      <c r="U22" s="33"/>
      <c r="V22" s="33"/>
      <c r="W22" s="33"/>
      <c r="X22" s="33"/>
      <c r="Y22" s="33"/>
      <c r="Z22" s="33"/>
      <c r="AA22" s="33"/>
      <c r="AB22" s="33"/>
      <c r="AC22" s="33"/>
      <c r="AD22" s="33"/>
      <c r="AE22" s="33"/>
    </row>
    <row r="23" spans="1:31" s="2" customFormat="1" ht="12" customHeight="1">
      <c r="A23" s="33"/>
      <c r="B23" s="34"/>
      <c r="C23" s="33"/>
      <c r="D23" s="28" t="s">
        <v>31</v>
      </c>
      <c r="E23" s="33"/>
      <c r="F23" s="33"/>
      <c r="G23" s="33"/>
      <c r="H23" s="33"/>
      <c r="I23" s="28" t="s">
        <v>25</v>
      </c>
      <c r="J23" s="26" t="str">
        <f>IF('Rekapitulace stavby'!AN19="","",'Rekapitulace stavby'!AN19)</f>
        <v/>
      </c>
      <c r="K23" s="33"/>
      <c r="L23" s="43"/>
      <c r="S23" s="33"/>
      <c r="T23" s="33"/>
      <c r="U23" s="33"/>
      <c r="V23" s="33"/>
      <c r="W23" s="33"/>
      <c r="X23" s="33"/>
      <c r="Y23" s="33"/>
      <c r="Z23" s="33"/>
      <c r="AA23" s="33"/>
      <c r="AB23" s="33"/>
      <c r="AC23" s="33"/>
      <c r="AD23" s="33"/>
      <c r="AE23" s="33"/>
    </row>
    <row r="24" spans="1:31" s="2" customFormat="1" ht="18" customHeight="1">
      <c r="A24" s="33"/>
      <c r="B24" s="34"/>
      <c r="C24" s="33"/>
      <c r="D24" s="33"/>
      <c r="E24" s="26" t="str">
        <f>IF('Rekapitulace stavby'!E20="","",'Rekapitulace stavby'!E20)</f>
        <v xml:space="preserve"> </v>
      </c>
      <c r="F24" s="33"/>
      <c r="G24" s="33"/>
      <c r="H24" s="33"/>
      <c r="I24" s="28" t="s">
        <v>26</v>
      </c>
      <c r="J24" s="26" t="str">
        <f>IF('Rekapitulace stavby'!AN20="","",'Rekapitulace stavby'!AN20)</f>
        <v/>
      </c>
      <c r="K24" s="33"/>
      <c r="L24" s="43"/>
      <c r="S24" s="33"/>
      <c r="T24" s="33"/>
      <c r="U24" s="33"/>
      <c r="V24" s="33"/>
      <c r="W24" s="33"/>
      <c r="X24" s="33"/>
      <c r="Y24" s="33"/>
      <c r="Z24" s="33"/>
      <c r="AA24" s="33"/>
      <c r="AB24" s="33"/>
      <c r="AC24" s="33"/>
      <c r="AD24" s="33"/>
      <c r="AE24" s="33"/>
    </row>
    <row r="25" spans="1:31" s="2" customFormat="1" ht="6.95" customHeight="1">
      <c r="A25" s="33"/>
      <c r="B25" s="34"/>
      <c r="C25" s="33"/>
      <c r="D25" s="33"/>
      <c r="E25" s="33"/>
      <c r="F25" s="33"/>
      <c r="G25" s="33"/>
      <c r="H25" s="33"/>
      <c r="I25" s="33"/>
      <c r="J25" s="33"/>
      <c r="K25" s="33"/>
      <c r="L25" s="43"/>
      <c r="S25" s="33"/>
      <c r="T25" s="33"/>
      <c r="U25" s="33"/>
      <c r="V25" s="33"/>
      <c r="W25" s="33"/>
      <c r="X25" s="33"/>
      <c r="Y25" s="33"/>
      <c r="Z25" s="33"/>
      <c r="AA25" s="33"/>
      <c r="AB25" s="33"/>
      <c r="AC25" s="33"/>
      <c r="AD25" s="33"/>
      <c r="AE25" s="33"/>
    </row>
    <row r="26" spans="1:31" s="2" customFormat="1" ht="12" customHeight="1">
      <c r="A26" s="33"/>
      <c r="B26" s="34"/>
      <c r="C26" s="33"/>
      <c r="D26" s="28" t="s">
        <v>32</v>
      </c>
      <c r="E26" s="33"/>
      <c r="F26" s="33"/>
      <c r="G26" s="33"/>
      <c r="H26" s="33"/>
      <c r="I26" s="33"/>
      <c r="J26" s="33"/>
      <c r="K26" s="33"/>
      <c r="L26" s="43"/>
      <c r="S26" s="33"/>
      <c r="T26" s="33"/>
      <c r="U26" s="33"/>
      <c r="V26" s="33"/>
      <c r="W26" s="33"/>
      <c r="X26" s="33"/>
      <c r="Y26" s="33"/>
      <c r="Z26" s="33"/>
      <c r="AA26" s="33"/>
      <c r="AB26" s="33"/>
      <c r="AC26" s="33"/>
      <c r="AD26" s="33"/>
      <c r="AE26" s="33"/>
    </row>
    <row r="27" spans="1:31" s="8" customFormat="1" ht="16.5" customHeight="1">
      <c r="A27" s="95"/>
      <c r="B27" s="96"/>
      <c r="C27" s="95"/>
      <c r="D27" s="95"/>
      <c r="E27" s="237" t="s">
        <v>1</v>
      </c>
      <c r="F27" s="237"/>
      <c r="G27" s="237"/>
      <c r="H27" s="237"/>
      <c r="I27" s="95"/>
      <c r="J27" s="95"/>
      <c r="K27" s="95"/>
      <c r="L27" s="97"/>
      <c r="S27" s="95"/>
      <c r="T27" s="95"/>
      <c r="U27" s="95"/>
      <c r="V27" s="95"/>
      <c r="W27" s="95"/>
      <c r="X27" s="95"/>
      <c r="Y27" s="95"/>
      <c r="Z27" s="95"/>
      <c r="AA27" s="95"/>
      <c r="AB27" s="95"/>
      <c r="AC27" s="95"/>
      <c r="AD27" s="95"/>
      <c r="AE27" s="95"/>
    </row>
    <row r="28" spans="1:31" s="2" customFormat="1" ht="6.95" customHeight="1">
      <c r="A28" s="33"/>
      <c r="B28" s="34"/>
      <c r="C28" s="33"/>
      <c r="D28" s="33"/>
      <c r="E28" s="33"/>
      <c r="F28" s="33"/>
      <c r="G28" s="33"/>
      <c r="H28" s="33"/>
      <c r="I28" s="33"/>
      <c r="J28" s="33"/>
      <c r="K28" s="33"/>
      <c r="L28" s="43"/>
      <c r="S28" s="33"/>
      <c r="T28" s="33"/>
      <c r="U28" s="33"/>
      <c r="V28" s="33"/>
      <c r="W28" s="33"/>
      <c r="X28" s="33"/>
      <c r="Y28" s="33"/>
      <c r="Z28" s="33"/>
      <c r="AA28" s="33"/>
      <c r="AB28" s="33"/>
      <c r="AC28" s="33"/>
      <c r="AD28" s="33"/>
      <c r="AE28" s="33"/>
    </row>
    <row r="29" spans="1:31" s="2" customFormat="1" ht="6.95" customHeight="1">
      <c r="A29" s="33"/>
      <c r="B29" s="34"/>
      <c r="C29" s="33"/>
      <c r="D29" s="67"/>
      <c r="E29" s="67"/>
      <c r="F29" s="67"/>
      <c r="G29" s="67"/>
      <c r="H29" s="67"/>
      <c r="I29" s="67"/>
      <c r="J29" s="67"/>
      <c r="K29" s="67"/>
      <c r="L29" s="43"/>
      <c r="S29" s="33"/>
      <c r="T29" s="33"/>
      <c r="U29" s="33"/>
      <c r="V29" s="33"/>
      <c r="W29" s="33"/>
      <c r="X29" s="33"/>
      <c r="Y29" s="33"/>
      <c r="Z29" s="33"/>
      <c r="AA29" s="33"/>
      <c r="AB29" s="33"/>
      <c r="AC29" s="33"/>
      <c r="AD29" s="33"/>
      <c r="AE29" s="33"/>
    </row>
    <row r="30" spans="1:31" s="2" customFormat="1" ht="25.35" customHeight="1">
      <c r="A30" s="33"/>
      <c r="B30" s="34"/>
      <c r="C30" s="33"/>
      <c r="D30" s="98" t="s">
        <v>33</v>
      </c>
      <c r="E30" s="33"/>
      <c r="F30" s="33"/>
      <c r="G30" s="33"/>
      <c r="H30" s="33"/>
      <c r="I30" s="33"/>
      <c r="J30" s="72">
        <f>ROUND(J125, 2)</f>
        <v>0</v>
      </c>
      <c r="K30" s="33"/>
      <c r="L30" s="43"/>
      <c r="S30" s="33"/>
      <c r="T30" s="33"/>
      <c r="U30" s="33"/>
      <c r="V30" s="33"/>
      <c r="W30" s="33"/>
      <c r="X30" s="33"/>
      <c r="Y30" s="33"/>
      <c r="Z30" s="33"/>
      <c r="AA30" s="33"/>
      <c r="AB30" s="33"/>
      <c r="AC30" s="33"/>
      <c r="AD30" s="33"/>
      <c r="AE30" s="33"/>
    </row>
    <row r="31" spans="1:31" s="2" customFormat="1" ht="6.95" customHeight="1">
      <c r="A31" s="33"/>
      <c r="B31" s="34"/>
      <c r="C31" s="33"/>
      <c r="D31" s="67"/>
      <c r="E31" s="67"/>
      <c r="F31" s="67"/>
      <c r="G31" s="67"/>
      <c r="H31" s="67"/>
      <c r="I31" s="67"/>
      <c r="J31" s="67"/>
      <c r="K31" s="67"/>
      <c r="L31" s="43"/>
      <c r="S31" s="33"/>
      <c r="T31" s="33"/>
      <c r="U31" s="33"/>
      <c r="V31" s="33"/>
      <c r="W31" s="33"/>
      <c r="X31" s="33"/>
      <c r="Y31" s="33"/>
      <c r="Z31" s="33"/>
      <c r="AA31" s="33"/>
      <c r="AB31" s="33"/>
      <c r="AC31" s="33"/>
      <c r="AD31" s="33"/>
      <c r="AE31" s="33"/>
    </row>
    <row r="32" spans="1:31" s="2" customFormat="1" ht="14.45" customHeight="1">
      <c r="A32" s="33"/>
      <c r="B32" s="34"/>
      <c r="C32" s="33"/>
      <c r="D32" s="33"/>
      <c r="E32" s="33"/>
      <c r="F32" s="37" t="s">
        <v>35</v>
      </c>
      <c r="G32" s="33"/>
      <c r="H32" s="33"/>
      <c r="I32" s="37" t="s">
        <v>34</v>
      </c>
      <c r="J32" s="37" t="s">
        <v>36</v>
      </c>
      <c r="K32" s="33"/>
      <c r="L32" s="43"/>
      <c r="S32" s="33"/>
      <c r="T32" s="33"/>
      <c r="U32" s="33"/>
      <c r="V32" s="33"/>
      <c r="W32" s="33"/>
      <c r="X32" s="33"/>
      <c r="Y32" s="33"/>
      <c r="Z32" s="33"/>
      <c r="AA32" s="33"/>
      <c r="AB32" s="33"/>
      <c r="AC32" s="33"/>
      <c r="AD32" s="33"/>
      <c r="AE32" s="33"/>
    </row>
    <row r="33" spans="1:31" s="2" customFormat="1" ht="14.45" customHeight="1">
      <c r="A33" s="33"/>
      <c r="B33" s="34"/>
      <c r="C33" s="33"/>
      <c r="D33" s="99" t="s">
        <v>37</v>
      </c>
      <c r="E33" s="28" t="s">
        <v>38</v>
      </c>
      <c r="F33" s="100">
        <f>ROUND((SUM(BE125:BE253)),  2)</f>
        <v>0</v>
      </c>
      <c r="G33" s="33"/>
      <c r="H33" s="33"/>
      <c r="I33" s="101">
        <v>0.21</v>
      </c>
      <c r="J33" s="100">
        <f>ROUND(((SUM(BE125:BE253))*I33),  2)</f>
        <v>0</v>
      </c>
      <c r="K33" s="33"/>
      <c r="L33" s="43"/>
      <c r="S33" s="33"/>
      <c r="T33" s="33"/>
      <c r="U33" s="33"/>
      <c r="V33" s="33"/>
      <c r="W33" s="33"/>
      <c r="X33" s="33"/>
      <c r="Y33" s="33"/>
      <c r="Z33" s="33"/>
      <c r="AA33" s="33"/>
      <c r="AB33" s="33"/>
      <c r="AC33" s="33"/>
      <c r="AD33" s="33"/>
      <c r="AE33" s="33"/>
    </row>
    <row r="34" spans="1:31" s="2" customFormat="1" ht="14.45" customHeight="1">
      <c r="A34" s="33"/>
      <c r="B34" s="34"/>
      <c r="C34" s="33"/>
      <c r="D34" s="33"/>
      <c r="E34" s="28" t="s">
        <v>39</v>
      </c>
      <c r="F34" s="100">
        <f>ROUND((SUM(BF125:BF253)),  2)</f>
        <v>0</v>
      </c>
      <c r="G34" s="33"/>
      <c r="H34" s="33"/>
      <c r="I34" s="101">
        <v>0.15</v>
      </c>
      <c r="J34" s="100">
        <f>ROUND(((SUM(BF125:BF253))*I34),  2)</f>
        <v>0</v>
      </c>
      <c r="K34" s="33"/>
      <c r="L34" s="43"/>
      <c r="S34" s="33"/>
      <c r="T34" s="33"/>
      <c r="U34" s="33"/>
      <c r="V34" s="33"/>
      <c r="W34" s="33"/>
      <c r="X34" s="33"/>
      <c r="Y34" s="33"/>
      <c r="Z34" s="33"/>
      <c r="AA34" s="33"/>
      <c r="AB34" s="33"/>
      <c r="AC34" s="33"/>
      <c r="AD34" s="33"/>
      <c r="AE34" s="33"/>
    </row>
    <row r="35" spans="1:31" s="2" customFormat="1" ht="14.45" hidden="1" customHeight="1">
      <c r="A35" s="33"/>
      <c r="B35" s="34"/>
      <c r="C35" s="33"/>
      <c r="D35" s="33"/>
      <c r="E35" s="28" t="s">
        <v>40</v>
      </c>
      <c r="F35" s="100">
        <f>ROUND((SUM(BG125:BG253)),  2)</f>
        <v>0</v>
      </c>
      <c r="G35" s="33"/>
      <c r="H35" s="33"/>
      <c r="I35" s="101">
        <v>0.21</v>
      </c>
      <c r="J35" s="100">
        <f>0</f>
        <v>0</v>
      </c>
      <c r="K35" s="33"/>
      <c r="L35" s="43"/>
      <c r="S35" s="33"/>
      <c r="T35" s="33"/>
      <c r="U35" s="33"/>
      <c r="V35" s="33"/>
      <c r="W35" s="33"/>
      <c r="X35" s="33"/>
      <c r="Y35" s="33"/>
      <c r="Z35" s="33"/>
      <c r="AA35" s="33"/>
      <c r="AB35" s="33"/>
      <c r="AC35" s="33"/>
      <c r="AD35" s="33"/>
      <c r="AE35" s="33"/>
    </row>
    <row r="36" spans="1:31" s="2" customFormat="1" ht="14.45" hidden="1" customHeight="1">
      <c r="A36" s="33"/>
      <c r="B36" s="34"/>
      <c r="C36" s="33"/>
      <c r="D36" s="33"/>
      <c r="E36" s="28" t="s">
        <v>41</v>
      </c>
      <c r="F36" s="100">
        <f>ROUND((SUM(BH125:BH253)),  2)</f>
        <v>0</v>
      </c>
      <c r="G36" s="33"/>
      <c r="H36" s="33"/>
      <c r="I36" s="101">
        <v>0.15</v>
      </c>
      <c r="J36" s="100">
        <f>0</f>
        <v>0</v>
      </c>
      <c r="K36" s="33"/>
      <c r="L36" s="43"/>
      <c r="S36" s="33"/>
      <c r="T36" s="33"/>
      <c r="U36" s="33"/>
      <c r="V36" s="33"/>
      <c r="W36" s="33"/>
      <c r="X36" s="33"/>
      <c r="Y36" s="33"/>
      <c r="Z36" s="33"/>
      <c r="AA36" s="33"/>
      <c r="AB36" s="33"/>
      <c r="AC36" s="33"/>
      <c r="AD36" s="33"/>
      <c r="AE36" s="33"/>
    </row>
    <row r="37" spans="1:31" s="2" customFormat="1" ht="14.45" hidden="1" customHeight="1">
      <c r="A37" s="33"/>
      <c r="B37" s="34"/>
      <c r="C37" s="33"/>
      <c r="D37" s="33"/>
      <c r="E37" s="28" t="s">
        <v>42</v>
      </c>
      <c r="F37" s="100">
        <f>ROUND((SUM(BI125:BI253)),  2)</f>
        <v>0</v>
      </c>
      <c r="G37" s="33"/>
      <c r="H37" s="33"/>
      <c r="I37" s="101">
        <v>0</v>
      </c>
      <c r="J37" s="100">
        <f>0</f>
        <v>0</v>
      </c>
      <c r="K37" s="33"/>
      <c r="L37" s="43"/>
      <c r="S37" s="33"/>
      <c r="T37" s="33"/>
      <c r="U37" s="33"/>
      <c r="V37" s="33"/>
      <c r="W37" s="33"/>
      <c r="X37" s="33"/>
      <c r="Y37" s="33"/>
      <c r="Z37" s="33"/>
      <c r="AA37" s="33"/>
      <c r="AB37" s="33"/>
      <c r="AC37" s="33"/>
      <c r="AD37" s="33"/>
      <c r="AE37" s="33"/>
    </row>
    <row r="38" spans="1:31" s="2" customFormat="1" ht="6.95" customHeight="1">
      <c r="A38" s="33"/>
      <c r="B38" s="34"/>
      <c r="C38" s="33"/>
      <c r="D38" s="33"/>
      <c r="E38" s="33"/>
      <c r="F38" s="33"/>
      <c r="G38" s="33"/>
      <c r="H38" s="33"/>
      <c r="I38" s="33"/>
      <c r="J38" s="33"/>
      <c r="K38" s="33"/>
      <c r="L38" s="43"/>
      <c r="S38" s="33"/>
      <c r="T38" s="33"/>
      <c r="U38" s="33"/>
      <c r="V38" s="33"/>
      <c r="W38" s="33"/>
      <c r="X38" s="33"/>
      <c r="Y38" s="33"/>
      <c r="Z38" s="33"/>
      <c r="AA38" s="33"/>
      <c r="AB38" s="33"/>
      <c r="AC38" s="33"/>
      <c r="AD38" s="33"/>
      <c r="AE38" s="33"/>
    </row>
    <row r="39" spans="1:31" s="2" customFormat="1" ht="25.35" customHeight="1">
      <c r="A39" s="33"/>
      <c r="B39" s="34"/>
      <c r="C39" s="102"/>
      <c r="D39" s="103" t="s">
        <v>43</v>
      </c>
      <c r="E39" s="61"/>
      <c r="F39" s="61"/>
      <c r="G39" s="104" t="s">
        <v>44</v>
      </c>
      <c r="H39" s="105" t="s">
        <v>45</v>
      </c>
      <c r="I39" s="61"/>
      <c r="J39" s="106">
        <f>SUM(J30:J37)</f>
        <v>0</v>
      </c>
      <c r="K39" s="107"/>
      <c r="L39" s="43"/>
      <c r="S39" s="33"/>
      <c r="T39" s="33"/>
      <c r="U39" s="33"/>
      <c r="V39" s="33"/>
      <c r="W39" s="33"/>
      <c r="X39" s="33"/>
      <c r="Y39" s="33"/>
      <c r="Z39" s="33"/>
      <c r="AA39" s="33"/>
      <c r="AB39" s="33"/>
      <c r="AC39" s="33"/>
      <c r="AD39" s="33"/>
      <c r="AE39" s="33"/>
    </row>
    <row r="40" spans="1:31" s="2" customFormat="1" ht="14.45" customHeight="1">
      <c r="A40" s="33"/>
      <c r="B40" s="34"/>
      <c r="C40" s="33"/>
      <c r="D40" s="33"/>
      <c r="E40" s="33"/>
      <c r="F40" s="33"/>
      <c r="G40" s="33"/>
      <c r="H40" s="33"/>
      <c r="I40" s="33"/>
      <c r="J40" s="33"/>
      <c r="K40" s="33"/>
      <c r="L40" s="43"/>
      <c r="S40" s="33"/>
      <c r="T40" s="33"/>
      <c r="U40" s="33"/>
      <c r="V40" s="33"/>
      <c r="W40" s="33"/>
      <c r="X40" s="33"/>
      <c r="Y40" s="33"/>
      <c r="Z40" s="33"/>
      <c r="AA40" s="33"/>
      <c r="AB40" s="33"/>
      <c r="AC40" s="33"/>
      <c r="AD40" s="33"/>
      <c r="AE40" s="33"/>
    </row>
    <row r="41" spans="1:31" s="1" customFormat="1" ht="14.45" customHeight="1">
      <c r="B41" s="21"/>
      <c r="L41" s="21"/>
    </row>
    <row r="42" spans="1:31" s="1" customFormat="1" ht="14.45" customHeight="1">
      <c r="B42" s="21"/>
      <c r="L42" s="21"/>
    </row>
    <row r="43" spans="1:31" s="1" customFormat="1" ht="14.45" customHeight="1">
      <c r="B43" s="21"/>
      <c r="L43" s="21"/>
    </row>
    <row r="44" spans="1:31" s="1" customFormat="1" ht="14.45" customHeight="1">
      <c r="B44" s="21"/>
      <c r="L44" s="21"/>
    </row>
    <row r="45" spans="1:31" s="1" customFormat="1" ht="14.45" customHeight="1">
      <c r="B45" s="21"/>
      <c r="L45" s="21"/>
    </row>
    <row r="46" spans="1:31" s="1" customFormat="1" ht="14.45" customHeight="1">
      <c r="B46" s="21"/>
      <c r="L46" s="21"/>
    </row>
    <row r="47" spans="1:31" s="1" customFormat="1" ht="14.45" customHeight="1">
      <c r="B47" s="21"/>
      <c r="L47" s="21"/>
    </row>
    <row r="48" spans="1:31" s="1" customFormat="1" ht="14.45" customHeight="1">
      <c r="B48" s="21"/>
      <c r="L48" s="21"/>
    </row>
    <row r="49" spans="1:31" s="1" customFormat="1" ht="14.45" customHeight="1">
      <c r="B49" s="21"/>
      <c r="L49" s="21"/>
    </row>
    <row r="50" spans="1:31" s="2" customFormat="1" ht="14.45" customHeight="1">
      <c r="B50" s="43"/>
      <c r="D50" s="44" t="s">
        <v>46</v>
      </c>
      <c r="E50" s="45"/>
      <c r="F50" s="45"/>
      <c r="G50" s="44" t="s">
        <v>47</v>
      </c>
      <c r="H50" s="45"/>
      <c r="I50" s="45"/>
      <c r="J50" s="45"/>
      <c r="K50" s="45"/>
      <c r="L50" s="43"/>
    </row>
    <row r="51" spans="1:31" ht="11.25">
      <c r="B51" s="21"/>
      <c r="L51" s="21"/>
    </row>
    <row r="52" spans="1:31" ht="11.25">
      <c r="B52" s="21"/>
      <c r="L52" s="21"/>
    </row>
    <row r="53" spans="1:31" ht="11.25">
      <c r="B53" s="21"/>
      <c r="L53" s="21"/>
    </row>
    <row r="54" spans="1:31" ht="11.25">
      <c r="B54" s="21"/>
      <c r="L54" s="21"/>
    </row>
    <row r="55" spans="1:31" ht="11.25">
      <c r="B55" s="21"/>
      <c r="L55" s="21"/>
    </row>
    <row r="56" spans="1:31" ht="11.25">
      <c r="B56" s="21"/>
      <c r="L56" s="21"/>
    </row>
    <row r="57" spans="1:31" ht="11.25">
      <c r="B57" s="21"/>
      <c r="L57" s="21"/>
    </row>
    <row r="58" spans="1:31" ht="11.25">
      <c r="B58" s="21"/>
      <c r="L58" s="21"/>
    </row>
    <row r="59" spans="1:31" ht="11.25">
      <c r="B59" s="21"/>
      <c r="L59" s="21"/>
    </row>
    <row r="60" spans="1:31" ht="11.25">
      <c r="B60" s="21"/>
      <c r="L60" s="21"/>
    </row>
    <row r="61" spans="1:31" s="2" customFormat="1" ht="12.75">
      <c r="A61" s="33"/>
      <c r="B61" s="34"/>
      <c r="C61" s="33"/>
      <c r="D61" s="46" t="s">
        <v>48</v>
      </c>
      <c r="E61" s="36"/>
      <c r="F61" s="108" t="s">
        <v>49</v>
      </c>
      <c r="G61" s="46" t="s">
        <v>48</v>
      </c>
      <c r="H61" s="36"/>
      <c r="I61" s="36"/>
      <c r="J61" s="109" t="s">
        <v>49</v>
      </c>
      <c r="K61" s="36"/>
      <c r="L61" s="43"/>
      <c r="S61" s="33"/>
      <c r="T61" s="33"/>
      <c r="U61" s="33"/>
      <c r="V61" s="33"/>
      <c r="W61" s="33"/>
      <c r="X61" s="33"/>
      <c r="Y61" s="33"/>
      <c r="Z61" s="33"/>
      <c r="AA61" s="33"/>
      <c r="AB61" s="33"/>
      <c r="AC61" s="33"/>
      <c r="AD61" s="33"/>
      <c r="AE61" s="33"/>
    </row>
    <row r="62" spans="1:31" ht="11.25">
      <c r="B62" s="21"/>
      <c r="L62" s="21"/>
    </row>
    <row r="63" spans="1:31" ht="11.25">
      <c r="B63" s="21"/>
      <c r="L63" s="21"/>
    </row>
    <row r="64" spans="1:31" ht="11.25">
      <c r="B64" s="21"/>
      <c r="L64" s="21"/>
    </row>
    <row r="65" spans="1:31" s="2" customFormat="1" ht="12.75">
      <c r="A65" s="33"/>
      <c r="B65" s="34"/>
      <c r="C65" s="33"/>
      <c r="D65" s="44" t="s">
        <v>50</v>
      </c>
      <c r="E65" s="47"/>
      <c r="F65" s="47"/>
      <c r="G65" s="44" t="s">
        <v>51</v>
      </c>
      <c r="H65" s="47"/>
      <c r="I65" s="47"/>
      <c r="J65" s="47"/>
      <c r="K65" s="47"/>
      <c r="L65" s="43"/>
      <c r="S65" s="33"/>
      <c r="T65" s="33"/>
      <c r="U65" s="33"/>
      <c r="V65" s="33"/>
      <c r="W65" s="33"/>
      <c r="X65" s="33"/>
      <c r="Y65" s="33"/>
      <c r="Z65" s="33"/>
      <c r="AA65" s="33"/>
      <c r="AB65" s="33"/>
      <c r="AC65" s="33"/>
      <c r="AD65" s="33"/>
      <c r="AE65" s="33"/>
    </row>
    <row r="66" spans="1:31" ht="11.25">
      <c r="B66" s="21"/>
      <c r="L66" s="21"/>
    </row>
    <row r="67" spans="1:31" ht="11.25">
      <c r="B67" s="21"/>
      <c r="L67" s="21"/>
    </row>
    <row r="68" spans="1:31" ht="11.25">
      <c r="B68" s="21"/>
      <c r="L68" s="21"/>
    </row>
    <row r="69" spans="1:31" ht="11.25">
      <c r="B69" s="21"/>
      <c r="L69" s="21"/>
    </row>
    <row r="70" spans="1:31" ht="11.25">
      <c r="B70" s="21"/>
      <c r="L70" s="21"/>
    </row>
    <row r="71" spans="1:31" ht="11.25">
      <c r="B71" s="21"/>
      <c r="L71" s="21"/>
    </row>
    <row r="72" spans="1:31" ht="11.25">
      <c r="B72" s="21"/>
      <c r="L72" s="21"/>
    </row>
    <row r="73" spans="1:31" ht="11.25">
      <c r="B73" s="21"/>
      <c r="L73" s="21"/>
    </row>
    <row r="74" spans="1:31" ht="11.25">
      <c r="B74" s="21"/>
      <c r="L74" s="21"/>
    </row>
    <row r="75" spans="1:31" ht="11.25">
      <c r="B75" s="21"/>
      <c r="L75" s="21"/>
    </row>
    <row r="76" spans="1:31" s="2" customFormat="1" ht="12.75">
      <c r="A76" s="33"/>
      <c r="B76" s="34"/>
      <c r="C76" s="33"/>
      <c r="D76" s="46" t="s">
        <v>48</v>
      </c>
      <c r="E76" s="36"/>
      <c r="F76" s="108" t="s">
        <v>49</v>
      </c>
      <c r="G76" s="46" t="s">
        <v>48</v>
      </c>
      <c r="H76" s="36"/>
      <c r="I76" s="36"/>
      <c r="J76" s="109" t="s">
        <v>49</v>
      </c>
      <c r="K76" s="36"/>
      <c r="L76" s="43"/>
      <c r="S76" s="33"/>
      <c r="T76" s="33"/>
      <c r="U76" s="33"/>
      <c r="V76" s="33"/>
      <c r="W76" s="33"/>
      <c r="X76" s="33"/>
      <c r="Y76" s="33"/>
      <c r="Z76" s="33"/>
      <c r="AA76" s="33"/>
      <c r="AB76" s="33"/>
      <c r="AC76" s="33"/>
      <c r="AD76" s="33"/>
      <c r="AE76" s="33"/>
    </row>
    <row r="77" spans="1:31" s="2" customFormat="1" ht="14.45" customHeight="1">
      <c r="A77" s="33"/>
      <c r="B77" s="48"/>
      <c r="C77" s="49"/>
      <c r="D77" s="49"/>
      <c r="E77" s="49"/>
      <c r="F77" s="49"/>
      <c r="G77" s="49"/>
      <c r="H77" s="49"/>
      <c r="I77" s="49"/>
      <c r="J77" s="49"/>
      <c r="K77" s="49"/>
      <c r="L77" s="43"/>
      <c r="S77" s="33"/>
      <c r="T77" s="33"/>
      <c r="U77" s="33"/>
      <c r="V77" s="33"/>
      <c r="W77" s="33"/>
      <c r="X77" s="33"/>
      <c r="Y77" s="33"/>
      <c r="Z77" s="33"/>
      <c r="AA77" s="33"/>
      <c r="AB77" s="33"/>
      <c r="AC77" s="33"/>
      <c r="AD77" s="33"/>
      <c r="AE77" s="33"/>
    </row>
    <row r="81" spans="1:47" s="2" customFormat="1" ht="6.95" hidden="1" customHeight="1">
      <c r="A81" s="33"/>
      <c r="B81" s="50"/>
      <c r="C81" s="51"/>
      <c r="D81" s="51"/>
      <c r="E81" s="51"/>
      <c r="F81" s="51"/>
      <c r="G81" s="51"/>
      <c r="H81" s="51"/>
      <c r="I81" s="51"/>
      <c r="J81" s="51"/>
      <c r="K81" s="51"/>
      <c r="L81" s="43"/>
      <c r="S81" s="33"/>
      <c r="T81" s="33"/>
      <c r="U81" s="33"/>
      <c r="V81" s="33"/>
      <c r="W81" s="33"/>
      <c r="X81" s="33"/>
      <c r="Y81" s="33"/>
      <c r="Z81" s="33"/>
      <c r="AA81" s="33"/>
      <c r="AB81" s="33"/>
      <c r="AC81" s="33"/>
      <c r="AD81" s="33"/>
      <c r="AE81" s="33"/>
    </row>
    <row r="82" spans="1:47" s="2" customFormat="1" ht="24.95" hidden="1" customHeight="1">
      <c r="A82" s="33"/>
      <c r="B82" s="34"/>
      <c r="C82" s="22" t="s">
        <v>112</v>
      </c>
      <c r="D82" s="33"/>
      <c r="E82" s="33"/>
      <c r="F82" s="33"/>
      <c r="G82" s="33"/>
      <c r="H82" s="33"/>
      <c r="I82" s="33"/>
      <c r="J82" s="33"/>
      <c r="K82" s="33"/>
      <c r="L82" s="43"/>
      <c r="S82" s="33"/>
      <c r="T82" s="33"/>
      <c r="U82" s="33"/>
      <c r="V82" s="33"/>
      <c r="W82" s="33"/>
      <c r="X82" s="33"/>
      <c r="Y82" s="33"/>
      <c r="Z82" s="33"/>
      <c r="AA82" s="33"/>
      <c r="AB82" s="33"/>
      <c r="AC82" s="33"/>
      <c r="AD82" s="33"/>
      <c r="AE82" s="33"/>
    </row>
    <row r="83" spans="1:47" s="2" customFormat="1" ht="6.95" hidden="1" customHeight="1">
      <c r="A83" s="33"/>
      <c r="B83" s="34"/>
      <c r="C83" s="33"/>
      <c r="D83" s="33"/>
      <c r="E83" s="33"/>
      <c r="F83" s="33"/>
      <c r="G83" s="33"/>
      <c r="H83" s="33"/>
      <c r="I83" s="33"/>
      <c r="J83" s="33"/>
      <c r="K83" s="33"/>
      <c r="L83" s="43"/>
      <c r="S83" s="33"/>
      <c r="T83" s="33"/>
      <c r="U83" s="33"/>
      <c r="V83" s="33"/>
      <c r="W83" s="33"/>
      <c r="X83" s="33"/>
      <c r="Y83" s="33"/>
      <c r="Z83" s="33"/>
      <c r="AA83" s="33"/>
      <c r="AB83" s="33"/>
      <c r="AC83" s="33"/>
      <c r="AD83" s="33"/>
      <c r="AE83" s="33"/>
    </row>
    <row r="84" spans="1:47" s="2" customFormat="1" ht="12" hidden="1" customHeight="1">
      <c r="A84" s="33"/>
      <c r="B84" s="34"/>
      <c r="C84" s="28" t="s">
        <v>16</v>
      </c>
      <c r="D84" s="33"/>
      <c r="E84" s="33"/>
      <c r="F84" s="33"/>
      <c r="G84" s="33"/>
      <c r="H84" s="33"/>
      <c r="I84" s="33"/>
      <c r="J84" s="33"/>
      <c r="K84" s="33"/>
      <c r="L84" s="43"/>
      <c r="S84" s="33"/>
      <c r="T84" s="33"/>
      <c r="U84" s="33"/>
      <c r="V84" s="33"/>
      <c r="W84" s="33"/>
      <c r="X84" s="33"/>
      <c r="Y84" s="33"/>
      <c r="Z84" s="33"/>
      <c r="AA84" s="33"/>
      <c r="AB84" s="33"/>
      <c r="AC84" s="33"/>
      <c r="AD84" s="33"/>
      <c r="AE84" s="33"/>
    </row>
    <row r="85" spans="1:47" s="2" customFormat="1" ht="16.5" hidden="1" customHeight="1">
      <c r="A85" s="33"/>
      <c r="B85" s="34"/>
      <c r="C85" s="33"/>
      <c r="D85" s="33"/>
      <c r="E85" s="261" t="str">
        <f>E7</f>
        <v>PD - Regenerace sídliště Nádražní II etapa</v>
      </c>
      <c r="F85" s="262"/>
      <c r="G85" s="262"/>
      <c r="H85" s="262"/>
      <c r="I85" s="33"/>
      <c r="J85" s="33"/>
      <c r="K85" s="33"/>
      <c r="L85" s="43"/>
      <c r="S85" s="33"/>
      <c r="T85" s="33"/>
      <c r="U85" s="33"/>
      <c r="V85" s="33"/>
      <c r="W85" s="33"/>
      <c r="X85" s="33"/>
      <c r="Y85" s="33"/>
      <c r="Z85" s="33"/>
      <c r="AA85" s="33"/>
      <c r="AB85" s="33"/>
      <c r="AC85" s="33"/>
      <c r="AD85" s="33"/>
      <c r="AE85" s="33"/>
    </row>
    <row r="86" spans="1:47" s="2" customFormat="1" ht="12" hidden="1" customHeight="1">
      <c r="A86" s="33"/>
      <c r="B86" s="34"/>
      <c r="C86" s="28" t="s">
        <v>110</v>
      </c>
      <c r="D86" s="33"/>
      <c r="E86" s="33"/>
      <c r="F86" s="33"/>
      <c r="G86" s="33"/>
      <c r="H86" s="33"/>
      <c r="I86" s="33"/>
      <c r="J86" s="33"/>
      <c r="K86" s="33"/>
      <c r="L86" s="43"/>
      <c r="S86" s="33"/>
      <c r="T86" s="33"/>
      <c r="U86" s="33"/>
      <c r="V86" s="33"/>
      <c r="W86" s="33"/>
      <c r="X86" s="33"/>
      <c r="Y86" s="33"/>
      <c r="Z86" s="33"/>
      <c r="AA86" s="33"/>
      <c r="AB86" s="33"/>
      <c r="AC86" s="33"/>
      <c r="AD86" s="33"/>
      <c r="AE86" s="33"/>
    </row>
    <row r="87" spans="1:47" s="2" customFormat="1" ht="16.5" hidden="1" customHeight="1">
      <c r="A87" s="33"/>
      <c r="B87" s="34"/>
      <c r="C87" s="33"/>
      <c r="D87" s="33"/>
      <c r="E87" s="226" t="str">
        <f>E9</f>
        <v>část - A - S0 - 301</v>
      </c>
      <c r="F87" s="263"/>
      <c r="G87" s="263"/>
      <c r="H87" s="263"/>
      <c r="I87" s="33"/>
      <c r="J87" s="33"/>
      <c r="K87" s="33"/>
      <c r="L87" s="43"/>
      <c r="S87" s="33"/>
      <c r="T87" s="33"/>
      <c r="U87" s="33"/>
      <c r="V87" s="33"/>
      <c r="W87" s="33"/>
      <c r="X87" s="33"/>
      <c r="Y87" s="33"/>
      <c r="Z87" s="33"/>
      <c r="AA87" s="33"/>
      <c r="AB87" s="33"/>
      <c r="AC87" s="33"/>
      <c r="AD87" s="33"/>
      <c r="AE87" s="33"/>
    </row>
    <row r="88" spans="1:47" s="2" customFormat="1" ht="6.95" hidden="1" customHeight="1">
      <c r="A88" s="33"/>
      <c r="B88" s="34"/>
      <c r="C88" s="33"/>
      <c r="D88" s="33"/>
      <c r="E88" s="33"/>
      <c r="F88" s="33"/>
      <c r="G88" s="33"/>
      <c r="H88" s="33"/>
      <c r="I88" s="33"/>
      <c r="J88" s="33"/>
      <c r="K88" s="33"/>
      <c r="L88" s="43"/>
      <c r="S88" s="33"/>
      <c r="T88" s="33"/>
      <c r="U88" s="33"/>
      <c r="V88" s="33"/>
      <c r="W88" s="33"/>
      <c r="X88" s="33"/>
      <c r="Y88" s="33"/>
      <c r="Z88" s="33"/>
      <c r="AA88" s="33"/>
      <c r="AB88" s="33"/>
      <c r="AC88" s="33"/>
      <c r="AD88" s="33"/>
      <c r="AE88" s="33"/>
    </row>
    <row r="89" spans="1:47" s="2" customFormat="1" ht="12" hidden="1" customHeight="1">
      <c r="A89" s="33"/>
      <c r="B89" s="34"/>
      <c r="C89" s="28" t="s">
        <v>20</v>
      </c>
      <c r="D89" s="33"/>
      <c r="E89" s="33"/>
      <c r="F89" s="26" t="str">
        <f>F12</f>
        <v xml:space="preserve"> </v>
      </c>
      <c r="G89" s="33"/>
      <c r="H89" s="33"/>
      <c r="I89" s="28" t="s">
        <v>22</v>
      </c>
      <c r="J89" s="56" t="str">
        <f>IF(J12="","",J12)</f>
        <v>11. 8. 2022</v>
      </c>
      <c r="K89" s="33"/>
      <c r="L89" s="43"/>
      <c r="S89" s="33"/>
      <c r="T89" s="33"/>
      <c r="U89" s="33"/>
      <c r="V89" s="33"/>
      <c r="W89" s="33"/>
      <c r="X89" s="33"/>
      <c r="Y89" s="33"/>
      <c r="Z89" s="33"/>
      <c r="AA89" s="33"/>
      <c r="AB89" s="33"/>
      <c r="AC89" s="33"/>
      <c r="AD89" s="33"/>
      <c r="AE89" s="33"/>
    </row>
    <row r="90" spans="1:47" s="2" customFormat="1" ht="6.95" hidden="1" customHeight="1">
      <c r="A90" s="33"/>
      <c r="B90" s="34"/>
      <c r="C90" s="33"/>
      <c r="D90" s="33"/>
      <c r="E90" s="33"/>
      <c r="F90" s="33"/>
      <c r="G90" s="33"/>
      <c r="H90" s="33"/>
      <c r="I90" s="33"/>
      <c r="J90" s="33"/>
      <c r="K90" s="33"/>
      <c r="L90" s="43"/>
      <c r="S90" s="33"/>
      <c r="T90" s="33"/>
      <c r="U90" s="33"/>
      <c r="V90" s="33"/>
      <c r="W90" s="33"/>
      <c r="X90" s="33"/>
      <c r="Y90" s="33"/>
      <c r="Z90" s="33"/>
      <c r="AA90" s="33"/>
      <c r="AB90" s="33"/>
      <c r="AC90" s="33"/>
      <c r="AD90" s="33"/>
      <c r="AE90" s="33"/>
    </row>
    <row r="91" spans="1:47" s="2" customFormat="1" ht="15.2" hidden="1" customHeight="1">
      <c r="A91" s="33"/>
      <c r="B91" s="34"/>
      <c r="C91" s="28" t="s">
        <v>24</v>
      </c>
      <c r="D91" s="33"/>
      <c r="E91" s="33"/>
      <c r="F91" s="26" t="str">
        <f>E15</f>
        <v xml:space="preserve"> </v>
      </c>
      <c r="G91" s="33"/>
      <c r="H91" s="33"/>
      <c r="I91" s="28" t="s">
        <v>29</v>
      </c>
      <c r="J91" s="31" t="str">
        <f>E21</f>
        <v xml:space="preserve"> </v>
      </c>
      <c r="K91" s="33"/>
      <c r="L91" s="43"/>
      <c r="S91" s="33"/>
      <c r="T91" s="33"/>
      <c r="U91" s="33"/>
      <c r="V91" s="33"/>
      <c r="W91" s="33"/>
      <c r="X91" s="33"/>
      <c r="Y91" s="33"/>
      <c r="Z91" s="33"/>
      <c r="AA91" s="33"/>
      <c r="AB91" s="33"/>
      <c r="AC91" s="33"/>
      <c r="AD91" s="33"/>
      <c r="AE91" s="33"/>
    </row>
    <row r="92" spans="1:47" s="2" customFormat="1" ht="15.2" hidden="1" customHeight="1">
      <c r="A92" s="33"/>
      <c r="B92" s="34"/>
      <c r="C92" s="28" t="s">
        <v>27</v>
      </c>
      <c r="D92" s="33"/>
      <c r="E92" s="33"/>
      <c r="F92" s="26" t="str">
        <f>IF(E18="","",E18)</f>
        <v>Vyplň údaj</v>
      </c>
      <c r="G92" s="33"/>
      <c r="H92" s="33"/>
      <c r="I92" s="28" t="s">
        <v>31</v>
      </c>
      <c r="J92" s="31" t="str">
        <f>E24</f>
        <v xml:space="preserve"> </v>
      </c>
      <c r="K92" s="33"/>
      <c r="L92" s="43"/>
      <c r="S92" s="33"/>
      <c r="T92" s="33"/>
      <c r="U92" s="33"/>
      <c r="V92" s="33"/>
      <c r="W92" s="33"/>
      <c r="X92" s="33"/>
      <c r="Y92" s="33"/>
      <c r="Z92" s="33"/>
      <c r="AA92" s="33"/>
      <c r="AB92" s="33"/>
      <c r="AC92" s="33"/>
      <c r="AD92" s="33"/>
      <c r="AE92" s="33"/>
    </row>
    <row r="93" spans="1:47" s="2" customFormat="1" ht="10.35" hidden="1" customHeight="1">
      <c r="A93" s="33"/>
      <c r="B93" s="34"/>
      <c r="C93" s="33"/>
      <c r="D93" s="33"/>
      <c r="E93" s="33"/>
      <c r="F93" s="33"/>
      <c r="G93" s="33"/>
      <c r="H93" s="33"/>
      <c r="I93" s="33"/>
      <c r="J93" s="33"/>
      <c r="K93" s="33"/>
      <c r="L93" s="43"/>
      <c r="S93" s="33"/>
      <c r="T93" s="33"/>
      <c r="U93" s="33"/>
      <c r="V93" s="33"/>
      <c r="W93" s="33"/>
      <c r="X93" s="33"/>
      <c r="Y93" s="33"/>
      <c r="Z93" s="33"/>
      <c r="AA93" s="33"/>
      <c r="AB93" s="33"/>
      <c r="AC93" s="33"/>
      <c r="AD93" s="33"/>
      <c r="AE93" s="33"/>
    </row>
    <row r="94" spans="1:47" s="2" customFormat="1" ht="29.25" hidden="1" customHeight="1">
      <c r="A94" s="33"/>
      <c r="B94" s="34"/>
      <c r="C94" s="110" t="s">
        <v>113</v>
      </c>
      <c r="D94" s="102"/>
      <c r="E94" s="102"/>
      <c r="F94" s="102"/>
      <c r="G94" s="102"/>
      <c r="H94" s="102"/>
      <c r="I94" s="102"/>
      <c r="J94" s="111" t="s">
        <v>114</v>
      </c>
      <c r="K94" s="102"/>
      <c r="L94" s="43"/>
      <c r="S94" s="33"/>
      <c r="T94" s="33"/>
      <c r="U94" s="33"/>
      <c r="V94" s="33"/>
      <c r="W94" s="33"/>
      <c r="X94" s="33"/>
      <c r="Y94" s="33"/>
      <c r="Z94" s="33"/>
      <c r="AA94" s="33"/>
      <c r="AB94" s="33"/>
      <c r="AC94" s="33"/>
      <c r="AD94" s="33"/>
      <c r="AE94" s="33"/>
    </row>
    <row r="95" spans="1:47" s="2" customFormat="1" ht="10.35" hidden="1" customHeight="1">
      <c r="A95" s="33"/>
      <c r="B95" s="34"/>
      <c r="C95" s="33"/>
      <c r="D95" s="33"/>
      <c r="E95" s="33"/>
      <c r="F95" s="33"/>
      <c r="G95" s="33"/>
      <c r="H95" s="33"/>
      <c r="I95" s="33"/>
      <c r="J95" s="33"/>
      <c r="K95" s="33"/>
      <c r="L95" s="43"/>
      <c r="S95" s="33"/>
      <c r="T95" s="33"/>
      <c r="U95" s="33"/>
      <c r="V95" s="33"/>
      <c r="W95" s="33"/>
      <c r="X95" s="33"/>
      <c r="Y95" s="33"/>
      <c r="Z95" s="33"/>
      <c r="AA95" s="33"/>
      <c r="AB95" s="33"/>
      <c r="AC95" s="33"/>
      <c r="AD95" s="33"/>
      <c r="AE95" s="33"/>
    </row>
    <row r="96" spans="1:47" s="2" customFormat="1" ht="22.9" hidden="1" customHeight="1">
      <c r="A96" s="33"/>
      <c r="B96" s="34"/>
      <c r="C96" s="112" t="s">
        <v>115</v>
      </c>
      <c r="D96" s="33"/>
      <c r="E96" s="33"/>
      <c r="F96" s="33"/>
      <c r="G96" s="33"/>
      <c r="H96" s="33"/>
      <c r="I96" s="33"/>
      <c r="J96" s="72">
        <f>J125</f>
        <v>0</v>
      </c>
      <c r="K96" s="33"/>
      <c r="L96" s="43"/>
      <c r="S96" s="33"/>
      <c r="T96" s="33"/>
      <c r="U96" s="33"/>
      <c r="V96" s="33"/>
      <c r="W96" s="33"/>
      <c r="X96" s="33"/>
      <c r="Y96" s="33"/>
      <c r="Z96" s="33"/>
      <c r="AA96" s="33"/>
      <c r="AB96" s="33"/>
      <c r="AC96" s="33"/>
      <c r="AD96" s="33"/>
      <c r="AE96" s="33"/>
      <c r="AU96" s="18" t="s">
        <v>116</v>
      </c>
    </row>
    <row r="97" spans="1:31" s="9" customFormat="1" ht="24.95" hidden="1" customHeight="1">
      <c r="B97" s="113"/>
      <c r="D97" s="114" t="s">
        <v>117</v>
      </c>
      <c r="E97" s="115"/>
      <c r="F97" s="115"/>
      <c r="G97" s="115"/>
      <c r="H97" s="115"/>
      <c r="I97" s="115"/>
      <c r="J97" s="116">
        <f>J126</f>
        <v>0</v>
      </c>
      <c r="L97" s="113"/>
    </row>
    <row r="98" spans="1:31" s="10" customFormat="1" ht="19.899999999999999" hidden="1" customHeight="1">
      <c r="B98" s="117"/>
      <c r="D98" s="118" t="s">
        <v>118</v>
      </c>
      <c r="E98" s="119"/>
      <c r="F98" s="119"/>
      <c r="G98" s="119"/>
      <c r="H98" s="119"/>
      <c r="I98" s="119"/>
      <c r="J98" s="120">
        <f>J127</f>
        <v>0</v>
      </c>
      <c r="L98" s="117"/>
    </row>
    <row r="99" spans="1:31" s="10" customFormat="1" ht="19.899999999999999" hidden="1" customHeight="1">
      <c r="B99" s="117"/>
      <c r="D99" s="118" t="s">
        <v>613</v>
      </c>
      <c r="E99" s="119"/>
      <c r="F99" s="119"/>
      <c r="G99" s="119"/>
      <c r="H99" s="119"/>
      <c r="I99" s="119"/>
      <c r="J99" s="120">
        <f>J170</f>
        <v>0</v>
      </c>
      <c r="L99" s="117"/>
    </row>
    <row r="100" spans="1:31" s="10" customFormat="1" ht="19.899999999999999" hidden="1" customHeight="1">
      <c r="B100" s="117"/>
      <c r="D100" s="118" t="s">
        <v>119</v>
      </c>
      <c r="E100" s="119"/>
      <c r="F100" s="119"/>
      <c r="G100" s="119"/>
      <c r="H100" s="119"/>
      <c r="I100" s="119"/>
      <c r="J100" s="120">
        <f>J175</f>
        <v>0</v>
      </c>
      <c r="L100" s="117"/>
    </row>
    <row r="101" spans="1:31" s="10" customFormat="1" ht="19.899999999999999" hidden="1" customHeight="1">
      <c r="B101" s="117"/>
      <c r="D101" s="118" t="s">
        <v>614</v>
      </c>
      <c r="E101" s="119"/>
      <c r="F101" s="119"/>
      <c r="G101" s="119"/>
      <c r="H101" s="119"/>
      <c r="I101" s="119"/>
      <c r="J101" s="120">
        <f>J186</f>
        <v>0</v>
      </c>
      <c r="L101" s="117"/>
    </row>
    <row r="102" spans="1:31" s="10" customFormat="1" ht="19.899999999999999" hidden="1" customHeight="1">
      <c r="B102" s="117"/>
      <c r="D102" s="118" t="s">
        <v>121</v>
      </c>
      <c r="E102" s="119"/>
      <c r="F102" s="119"/>
      <c r="G102" s="119"/>
      <c r="H102" s="119"/>
      <c r="I102" s="119"/>
      <c r="J102" s="120">
        <f>J191</f>
        <v>0</v>
      </c>
      <c r="L102" s="117"/>
    </row>
    <row r="103" spans="1:31" s="10" customFormat="1" ht="19.899999999999999" hidden="1" customHeight="1">
      <c r="B103" s="117"/>
      <c r="D103" s="118" t="s">
        <v>122</v>
      </c>
      <c r="E103" s="119"/>
      <c r="F103" s="119"/>
      <c r="G103" s="119"/>
      <c r="H103" s="119"/>
      <c r="I103" s="119"/>
      <c r="J103" s="120">
        <f>J240</f>
        <v>0</v>
      </c>
      <c r="L103" s="117"/>
    </row>
    <row r="104" spans="1:31" s="10" customFormat="1" ht="19.899999999999999" hidden="1" customHeight="1">
      <c r="B104" s="117"/>
      <c r="D104" s="118" t="s">
        <v>123</v>
      </c>
      <c r="E104" s="119"/>
      <c r="F104" s="119"/>
      <c r="G104" s="119"/>
      <c r="H104" s="119"/>
      <c r="I104" s="119"/>
      <c r="J104" s="120">
        <f>J245</f>
        <v>0</v>
      </c>
      <c r="L104" s="117"/>
    </row>
    <row r="105" spans="1:31" s="10" customFormat="1" ht="19.899999999999999" hidden="1" customHeight="1">
      <c r="B105" s="117"/>
      <c r="D105" s="118" t="s">
        <v>124</v>
      </c>
      <c r="E105" s="119"/>
      <c r="F105" s="119"/>
      <c r="G105" s="119"/>
      <c r="H105" s="119"/>
      <c r="I105" s="119"/>
      <c r="J105" s="120">
        <f>J250</f>
        <v>0</v>
      </c>
      <c r="L105" s="117"/>
    </row>
    <row r="106" spans="1:31" s="2" customFormat="1" ht="21.75" hidden="1" customHeight="1">
      <c r="A106" s="33"/>
      <c r="B106" s="34"/>
      <c r="C106" s="33"/>
      <c r="D106" s="33"/>
      <c r="E106" s="33"/>
      <c r="F106" s="33"/>
      <c r="G106" s="33"/>
      <c r="H106" s="33"/>
      <c r="I106" s="33"/>
      <c r="J106" s="33"/>
      <c r="K106" s="33"/>
      <c r="L106" s="43"/>
      <c r="S106" s="33"/>
      <c r="T106" s="33"/>
      <c r="U106" s="33"/>
      <c r="V106" s="33"/>
      <c r="W106" s="33"/>
      <c r="X106" s="33"/>
      <c r="Y106" s="33"/>
      <c r="Z106" s="33"/>
      <c r="AA106" s="33"/>
      <c r="AB106" s="33"/>
      <c r="AC106" s="33"/>
      <c r="AD106" s="33"/>
      <c r="AE106" s="33"/>
    </row>
    <row r="107" spans="1:31" s="2" customFormat="1" ht="6.95" hidden="1" customHeight="1">
      <c r="A107" s="33"/>
      <c r="B107" s="48"/>
      <c r="C107" s="49"/>
      <c r="D107" s="49"/>
      <c r="E107" s="49"/>
      <c r="F107" s="49"/>
      <c r="G107" s="49"/>
      <c r="H107" s="49"/>
      <c r="I107" s="49"/>
      <c r="J107" s="49"/>
      <c r="K107" s="49"/>
      <c r="L107" s="43"/>
      <c r="S107" s="33"/>
      <c r="T107" s="33"/>
      <c r="U107" s="33"/>
      <c r="V107" s="33"/>
      <c r="W107" s="33"/>
      <c r="X107" s="33"/>
      <c r="Y107" s="33"/>
      <c r="Z107" s="33"/>
      <c r="AA107" s="33"/>
      <c r="AB107" s="33"/>
      <c r="AC107" s="33"/>
      <c r="AD107" s="33"/>
      <c r="AE107" s="33"/>
    </row>
    <row r="108" spans="1:31" ht="11.25" hidden="1"/>
    <row r="109" spans="1:31" ht="11.25" hidden="1"/>
    <row r="110" spans="1:31" ht="11.25" hidden="1"/>
    <row r="111" spans="1:31" s="2" customFormat="1" ht="6.95" customHeight="1">
      <c r="A111" s="33"/>
      <c r="B111" s="50"/>
      <c r="C111" s="51"/>
      <c r="D111" s="51"/>
      <c r="E111" s="51"/>
      <c r="F111" s="51"/>
      <c r="G111" s="51"/>
      <c r="H111" s="51"/>
      <c r="I111" s="51"/>
      <c r="J111" s="51"/>
      <c r="K111" s="51"/>
      <c r="L111" s="43"/>
      <c r="S111" s="33"/>
      <c r="T111" s="33"/>
      <c r="U111" s="33"/>
      <c r="V111" s="33"/>
      <c r="W111" s="33"/>
      <c r="X111" s="33"/>
      <c r="Y111" s="33"/>
      <c r="Z111" s="33"/>
      <c r="AA111" s="33"/>
      <c r="AB111" s="33"/>
      <c r="AC111" s="33"/>
      <c r="AD111" s="33"/>
      <c r="AE111" s="33"/>
    </row>
    <row r="112" spans="1:31" s="2" customFormat="1" ht="24.95" customHeight="1">
      <c r="A112" s="33"/>
      <c r="B112" s="34"/>
      <c r="C112" s="22" t="s">
        <v>125</v>
      </c>
      <c r="D112" s="33"/>
      <c r="E112" s="33"/>
      <c r="F112" s="33"/>
      <c r="G112" s="33"/>
      <c r="H112" s="33"/>
      <c r="I112" s="33"/>
      <c r="J112" s="33"/>
      <c r="K112" s="33"/>
      <c r="L112" s="43"/>
      <c r="S112" s="33"/>
      <c r="T112" s="33"/>
      <c r="U112" s="33"/>
      <c r="V112" s="33"/>
      <c r="W112" s="33"/>
      <c r="X112" s="33"/>
      <c r="Y112" s="33"/>
      <c r="Z112" s="33"/>
      <c r="AA112" s="33"/>
      <c r="AB112" s="33"/>
      <c r="AC112" s="33"/>
      <c r="AD112" s="33"/>
      <c r="AE112" s="33"/>
    </row>
    <row r="113" spans="1:65" s="2" customFormat="1" ht="6.95" customHeight="1">
      <c r="A113" s="33"/>
      <c r="B113" s="34"/>
      <c r="C113" s="33"/>
      <c r="D113" s="33"/>
      <c r="E113" s="33"/>
      <c r="F113" s="33"/>
      <c r="G113" s="33"/>
      <c r="H113" s="33"/>
      <c r="I113" s="33"/>
      <c r="J113" s="33"/>
      <c r="K113" s="33"/>
      <c r="L113" s="43"/>
      <c r="S113" s="33"/>
      <c r="T113" s="33"/>
      <c r="U113" s="33"/>
      <c r="V113" s="33"/>
      <c r="W113" s="33"/>
      <c r="X113" s="33"/>
      <c r="Y113" s="33"/>
      <c r="Z113" s="33"/>
      <c r="AA113" s="33"/>
      <c r="AB113" s="33"/>
      <c r="AC113" s="33"/>
      <c r="AD113" s="33"/>
      <c r="AE113" s="33"/>
    </row>
    <row r="114" spans="1:65" s="2" customFormat="1" ht="12" customHeight="1">
      <c r="A114" s="33"/>
      <c r="B114" s="34"/>
      <c r="C114" s="28" t="s">
        <v>16</v>
      </c>
      <c r="D114" s="33"/>
      <c r="E114" s="33"/>
      <c r="F114" s="33"/>
      <c r="G114" s="33"/>
      <c r="H114" s="33"/>
      <c r="I114" s="33"/>
      <c r="J114" s="33"/>
      <c r="K114" s="33"/>
      <c r="L114" s="43"/>
      <c r="S114" s="33"/>
      <c r="T114" s="33"/>
      <c r="U114" s="33"/>
      <c r="V114" s="33"/>
      <c r="W114" s="33"/>
      <c r="X114" s="33"/>
      <c r="Y114" s="33"/>
      <c r="Z114" s="33"/>
      <c r="AA114" s="33"/>
      <c r="AB114" s="33"/>
      <c r="AC114" s="33"/>
      <c r="AD114" s="33"/>
      <c r="AE114" s="33"/>
    </row>
    <row r="115" spans="1:65" s="2" customFormat="1" ht="16.5" customHeight="1">
      <c r="A115" s="33"/>
      <c r="B115" s="34"/>
      <c r="C115" s="33"/>
      <c r="D115" s="33"/>
      <c r="E115" s="261" t="str">
        <f>E7</f>
        <v>PD - Regenerace sídliště Nádražní II etapa</v>
      </c>
      <c r="F115" s="262"/>
      <c r="G115" s="262"/>
      <c r="H115" s="262"/>
      <c r="I115" s="33"/>
      <c r="J115" s="33"/>
      <c r="K115" s="33"/>
      <c r="L115" s="43"/>
      <c r="S115" s="33"/>
      <c r="T115" s="33"/>
      <c r="U115" s="33"/>
      <c r="V115" s="33"/>
      <c r="W115" s="33"/>
      <c r="X115" s="33"/>
      <c r="Y115" s="33"/>
      <c r="Z115" s="33"/>
      <c r="AA115" s="33"/>
      <c r="AB115" s="33"/>
      <c r="AC115" s="33"/>
      <c r="AD115" s="33"/>
      <c r="AE115" s="33"/>
    </row>
    <row r="116" spans="1:65" s="2" customFormat="1" ht="12" customHeight="1">
      <c r="A116" s="33"/>
      <c r="B116" s="34"/>
      <c r="C116" s="28" t="s">
        <v>110</v>
      </c>
      <c r="D116" s="33"/>
      <c r="E116" s="33"/>
      <c r="F116" s="33"/>
      <c r="G116" s="33"/>
      <c r="H116" s="33"/>
      <c r="I116" s="33"/>
      <c r="J116" s="33"/>
      <c r="K116" s="33"/>
      <c r="L116" s="43"/>
      <c r="S116" s="33"/>
      <c r="T116" s="33"/>
      <c r="U116" s="33"/>
      <c r="V116" s="33"/>
      <c r="W116" s="33"/>
      <c r="X116" s="33"/>
      <c r="Y116" s="33"/>
      <c r="Z116" s="33"/>
      <c r="AA116" s="33"/>
      <c r="AB116" s="33"/>
      <c r="AC116" s="33"/>
      <c r="AD116" s="33"/>
      <c r="AE116" s="33"/>
    </row>
    <row r="117" spans="1:65" s="2" customFormat="1" ht="16.5" customHeight="1">
      <c r="A117" s="33"/>
      <c r="B117" s="34"/>
      <c r="C117" s="33"/>
      <c r="D117" s="33"/>
      <c r="E117" s="226" t="str">
        <f>E9</f>
        <v>část - A - S0 - 301</v>
      </c>
      <c r="F117" s="263"/>
      <c r="G117" s="263"/>
      <c r="H117" s="263"/>
      <c r="I117" s="33"/>
      <c r="J117" s="33"/>
      <c r="K117" s="33"/>
      <c r="L117" s="43"/>
      <c r="S117" s="33"/>
      <c r="T117" s="33"/>
      <c r="U117" s="33"/>
      <c r="V117" s="33"/>
      <c r="W117" s="33"/>
      <c r="X117" s="33"/>
      <c r="Y117" s="33"/>
      <c r="Z117" s="33"/>
      <c r="AA117" s="33"/>
      <c r="AB117" s="33"/>
      <c r="AC117" s="33"/>
      <c r="AD117" s="33"/>
      <c r="AE117" s="33"/>
    </row>
    <row r="118" spans="1:65" s="2" customFormat="1" ht="6.95" customHeight="1">
      <c r="A118" s="33"/>
      <c r="B118" s="34"/>
      <c r="C118" s="33"/>
      <c r="D118" s="33"/>
      <c r="E118" s="33"/>
      <c r="F118" s="33"/>
      <c r="G118" s="33"/>
      <c r="H118" s="33"/>
      <c r="I118" s="33"/>
      <c r="J118" s="33"/>
      <c r="K118" s="33"/>
      <c r="L118" s="43"/>
      <c r="S118" s="33"/>
      <c r="T118" s="33"/>
      <c r="U118" s="33"/>
      <c r="V118" s="33"/>
      <c r="W118" s="33"/>
      <c r="X118" s="33"/>
      <c r="Y118" s="33"/>
      <c r="Z118" s="33"/>
      <c r="AA118" s="33"/>
      <c r="AB118" s="33"/>
      <c r="AC118" s="33"/>
      <c r="AD118" s="33"/>
      <c r="AE118" s="33"/>
    </row>
    <row r="119" spans="1:65" s="2" customFormat="1" ht="12" customHeight="1">
      <c r="A119" s="33"/>
      <c r="B119" s="34"/>
      <c r="C119" s="28" t="s">
        <v>20</v>
      </c>
      <c r="D119" s="33"/>
      <c r="E119" s="33"/>
      <c r="F119" s="26" t="str">
        <f>F12</f>
        <v xml:space="preserve"> </v>
      </c>
      <c r="G119" s="33"/>
      <c r="H119" s="33"/>
      <c r="I119" s="28" t="s">
        <v>22</v>
      </c>
      <c r="J119" s="56" t="str">
        <f>IF(J12="","",J12)</f>
        <v>11. 8. 2022</v>
      </c>
      <c r="K119" s="33"/>
      <c r="L119" s="43"/>
      <c r="S119" s="33"/>
      <c r="T119" s="33"/>
      <c r="U119" s="33"/>
      <c r="V119" s="33"/>
      <c r="W119" s="33"/>
      <c r="X119" s="33"/>
      <c r="Y119" s="33"/>
      <c r="Z119" s="33"/>
      <c r="AA119" s="33"/>
      <c r="AB119" s="33"/>
      <c r="AC119" s="33"/>
      <c r="AD119" s="33"/>
      <c r="AE119" s="33"/>
    </row>
    <row r="120" spans="1:65" s="2" customFormat="1" ht="6.95" customHeight="1">
      <c r="A120" s="33"/>
      <c r="B120" s="34"/>
      <c r="C120" s="33"/>
      <c r="D120" s="33"/>
      <c r="E120" s="33"/>
      <c r="F120" s="33"/>
      <c r="G120" s="33"/>
      <c r="H120" s="33"/>
      <c r="I120" s="33"/>
      <c r="J120" s="33"/>
      <c r="K120" s="33"/>
      <c r="L120" s="43"/>
      <c r="S120" s="33"/>
      <c r="T120" s="33"/>
      <c r="U120" s="33"/>
      <c r="V120" s="33"/>
      <c r="W120" s="33"/>
      <c r="X120" s="33"/>
      <c r="Y120" s="33"/>
      <c r="Z120" s="33"/>
      <c r="AA120" s="33"/>
      <c r="AB120" s="33"/>
      <c r="AC120" s="33"/>
      <c r="AD120" s="33"/>
      <c r="AE120" s="33"/>
    </row>
    <row r="121" spans="1:65" s="2" customFormat="1" ht="15.2" customHeight="1">
      <c r="A121" s="33"/>
      <c r="B121" s="34"/>
      <c r="C121" s="28" t="s">
        <v>24</v>
      </c>
      <c r="D121" s="33"/>
      <c r="E121" s="33"/>
      <c r="F121" s="26" t="str">
        <f>E15</f>
        <v xml:space="preserve"> </v>
      </c>
      <c r="G121" s="33"/>
      <c r="H121" s="33"/>
      <c r="I121" s="28" t="s">
        <v>29</v>
      </c>
      <c r="J121" s="31" t="str">
        <f>E21</f>
        <v xml:space="preserve"> </v>
      </c>
      <c r="K121" s="33"/>
      <c r="L121" s="43"/>
      <c r="S121" s="33"/>
      <c r="T121" s="33"/>
      <c r="U121" s="33"/>
      <c r="V121" s="33"/>
      <c r="W121" s="33"/>
      <c r="X121" s="33"/>
      <c r="Y121" s="33"/>
      <c r="Z121" s="33"/>
      <c r="AA121" s="33"/>
      <c r="AB121" s="33"/>
      <c r="AC121" s="33"/>
      <c r="AD121" s="33"/>
      <c r="AE121" s="33"/>
    </row>
    <row r="122" spans="1:65" s="2" customFormat="1" ht="15.2" customHeight="1">
      <c r="A122" s="33"/>
      <c r="B122" s="34"/>
      <c r="C122" s="28" t="s">
        <v>27</v>
      </c>
      <c r="D122" s="33"/>
      <c r="E122" s="33"/>
      <c r="F122" s="26" t="str">
        <f>IF(E18="","",E18)</f>
        <v>Vyplň údaj</v>
      </c>
      <c r="G122" s="33"/>
      <c r="H122" s="33"/>
      <c r="I122" s="28" t="s">
        <v>31</v>
      </c>
      <c r="J122" s="31" t="str">
        <f>E24</f>
        <v xml:space="preserve"> </v>
      </c>
      <c r="K122" s="33"/>
      <c r="L122" s="43"/>
      <c r="S122" s="33"/>
      <c r="T122" s="33"/>
      <c r="U122" s="33"/>
      <c r="V122" s="33"/>
      <c r="W122" s="33"/>
      <c r="X122" s="33"/>
      <c r="Y122" s="33"/>
      <c r="Z122" s="33"/>
      <c r="AA122" s="33"/>
      <c r="AB122" s="33"/>
      <c r="AC122" s="33"/>
      <c r="AD122" s="33"/>
      <c r="AE122" s="33"/>
    </row>
    <row r="123" spans="1:65" s="2" customFormat="1" ht="10.35" customHeight="1">
      <c r="A123" s="33"/>
      <c r="B123" s="34"/>
      <c r="C123" s="33"/>
      <c r="D123" s="33"/>
      <c r="E123" s="33"/>
      <c r="F123" s="33"/>
      <c r="G123" s="33"/>
      <c r="H123" s="33"/>
      <c r="I123" s="33"/>
      <c r="J123" s="33"/>
      <c r="K123" s="33"/>
      <c r="L123" s="43"/>
      <c r="S123" s="33"/>
      <c r="T123" s="33"/>
      <c r="U123" s="33"/>
      <c r="V123" s="33"/>
      <c r="W123" s="33"/>
      <c r="X123" s="33"/>
      <c r="Y123" s="33"/>
      <c r="Z123" s="33"/>
      <c r="AA123" s="33"/>
      <c r="AB123" s="33"/>
      <c r="AC123" s="33"/>
      <c r="AD123" s="33"/>
      <c r="AE123" s="33"/>
    </row>
    <row r="124" spans="1:65" s="11" customFormat="1" ht="29.25" customHeight="1">
      <c r="A124" s="121"/>
      <c r="B124" s="122"/>
      <c r="C124" s="123" t="s">
        <v>126</v>
      </c>
      <c r="D124" s="124" t="s">
        <v>58</v>
      </c>
      <c r="E124" s="124" t="s">
        <v>54</v>
      </c>
      <c r="F124" s="124" t="s">
        <v>55</v>
      </c>
      <c r="G124" s="124" t="s">
        <v>127</v>
      </c>
      <c r="H124" s="124" t="s">
        <v>128</v>
      </c>
      <c r="I124" s="124" t="s">
        <v>129</v>
      </c>
      <c r="J124" s="124" t="s">
        <v>114</v>
      </c>
      <c r="K124" s="125" t="s">
        <v>130</v>
      </c>
      <c r="L124" s="126"/>
      <c r="M124" s="63" t="s">
        <v>1</v>
      </c>
      <c r="N124" s="64" t="s">
        <v>37</v>
      </c>
      <c r="O124" s="64" t="s">
        <v>131</v>
      </c>
      <c r="P124" s="64" t="s">
        <v>132</v>
      </c>
      <c r="Q124" s="64" t="s">
        <v>133</v>
      </c>
      <c r="R124" s="64" t="s">
        <v>134</v>
      </c>
      <c r="S124" s="64" t="s">
        <v>135</v>
      </c>
      <c r="T124" s="65" t="s">
        <v>136</v>
      </c>
      <c r="U124" s="121"/>
      <c r="V124" s="121"/>
      <c r="W124" s="121"/>
      <c r="X124" s="121"/>
      <c r="Y124" s="121"/>
      <c r="Z124" s="121"/>
      <c r="AA124" s="121"/>
      <c r="AB124" s="121"/>
      <c r="AC124" s="121"/>
      <c r="AD124" s="121"/>
      <c r="AE124" s="121"/>
    </row>
    <row r="125" spans="1:65" s="2" customFormat="1" ht="22.9" customHeight="1">
      <c r="A125" s="33"/>
      <c r="B125" s="34"/>
      <c r="C125" s="70" t="s">
        <v>137</v>
      </c>
      <c r="D125" s="33"/>
      <c r="E125" s="33"/>
      <c r="F125" s="33"/>
      <c r="G125" s="33"/>
      <c r="H125" s="33"/>
      <c r="I125" s="33"/>
      <c r="J125" s="127">
        <f>BK125</f>
        <v>0</v>
      </c>
      <c r="K125" s="33"/>
      <c r="L125" s="34"/>
      <c r="M125" s="66"/>
      <c r="N125" s="57"/>
      <c r="O125" s="67"/>
      <c r="P125" s="128">
        <f>P126</f>
        <v>0</v>
      </c>
      <c r="Q125" s="67"/>
      <c r="R125" s="128">
        <f>R126</f>
        <v>202.57827707999999</v>
      </c>
      <c r="S125" s="67"/>
      <c r="T125" s="129">
        <f>T126</f>
        <v>0</v>
      </c>
      <c r="U125" s="33"/>
      <c r="V125" s="33"/>
      <c r="W125" s="33"/>
      <c r="X125" s="33"/>
      <c r="Y125" s="33"/>
      <c r="Z125" s="33"/>
      <c r="AA125" s="33"/>
      <c r="AB125" s="33"/>
      <c r="AC125" s="33"/>
      <c r="AD125" s="33"/>
      <c r="AE125" s="33"/>
      <c r="AT125" s="18" t="s">
        <v>72</v>
      </c>
      <c r="AU125" s="18" t="s">
        <v>116</v>
      </c>
      <c r="BK125" s="130">
        <f>BK126</f>
        <v>0</v>
      </c>
    </row>
    <row r="126" spans="1:65" s="12" customFormat="1" ht="25.9" customHeight="1">
      <c r="B126" s="131"/>
      <c r="D126" s="132" t="s">
        <v>72</v>
      </c>
      <c r="E126" s="133" t="s">
        <v>138</v>
      </c>
      <c r="F126" s="133" t="s">
        <v>139</v>
      </c>
      <c r="I126" s="134"/>
      <c r="J126" s="135">
        <f>BK126</f>
        <v>0</v>
      </c>
      <c r="L126" s="131"/>
      <c r="M126" s="136"/>
      <c r="N126" s="137"/>
      <c r="O126" s="137"/>
      <c r="P126" s="138">
        <f>P127+P170+P175+P186+P191+P240+P245+P250</f>
        <v>0</v>
      </c>
      <c r="Q126" s="137"/>
      <c r="R126" s="138">
        <f>R127+R170+R175+R186+R191+R240+R245+R250</f>
        <v>202.57827707999999</v>
      </c>
      <c r="S126" s="137"/>
      <c r="T126" s="139">
        <f>T127+T170+T175+T186+T191+T240+T245+T250</f>
        <v>0</v>
      </c>
      <c r="AR126" s="132" t="s">
        <v>81</v>
      </c>
      <c r="AT126" s="140" t="s">
        <v>72</v>
      </c>
      <c r="AU126" s="140" t="s">
        <v>73</v>
      </c>
      <c r="AY126" s="132" t="s">
        <v>140</v>
      </c>
      <c r="BK126" s="141">
        <f>BK127+BK170+BK175+BK186+BK191+BK240+BK245+BK250</f>
        <v>0</v>
      </c>
    </row>
    <row r="127" spans="1:65" s="12" customFormat="1" ht="22.9" customHeight="1">
      <c r="B127" s="131"/>
      <c r="D127" s="132" t="s">
        <v>72</v>
      </c>
      <c r="E127" s="142" t="s">
        <v>81</v>
      </c>
      <c r="F127" s="142" t="s">
        <v>141</v>
      </c>
      <c r="I127" s="134"/>
      <c r="J127" s="143">
        <f>BK127</f>
        <v>0</v>
      </c>
      <c r="L127" s="131"/>
      <c r="M127" s="136"/>
      <c r="N127" s="137"/>
      <c r="O127" s="137"/>
      <c r="P127" s="138">
        <f>SUM(P128:P169)</f>
        <v>0</v>
      </c>
      <c r="Q127" s="137"/>
      <c r="R127" s="138">
        <f>SUM(R128:R169)</f>
        <v>141.876</v>
      </c>
      <c r="S127" s="137"/>
      <c r="T127" s="139">
        <f>SUM(T128:T169)</f>
        <v>0</v>
      </c>
      <c r="AR127" s="132" t="s">
        <v>81</v>
      </c>
      <c r="AT127" s="140" t="s">
        <v>72</v>
      </c>
      <c r="AU127" s="140" t="s">
        <v>81</v>
      </c>
      <c r="AY127" s="132" t="s">
        <v>140</v>
      </c>
      <c r="BK127" s="141">
        <f>SUM(BK128:BK169)</f>
        <v>0</v>
      </c>
    </row>
    <row r="128" spans="1:65" s="2" customFormat="1" ht="37.9" customHeight="1">
      <c r="A128" s="33"/>
      <c r="B128" s="144"/>
      <c r="C128" s="145" t="s">
        <v>172</v>
      </c>
      <c r="D128" s="145" t="s">
        <v>142</v>
      </c>
      <c r="E128" s="146" t="s">
        <v>615</v>
      </c>
      <c r="F128" s="147" t="s">
        <v>616</v>
      </c>
      <c r="G128" s="148" t="s">
        <v>209</v>
      </c>
      <c r="H128" s="149">
        <v>86.1</v>
      </c>
      <c r="I128" s="150"/>
      <c r="J128" s="151">
        <f>ROUND(I128*H128,2)</f>
        <v>0</v>
      </c>
      <c r="K128" s="147" t="s">
        <v>146</v>
      </c>
      <c r="L128" s="34"/>
      <c r="M128" s="152" t="s">
        <v>1</v>
      </c>
      <c r="N128" s="153" t="s">
        <v>38</v>
      </c>
      <c r="O128" s="59"/>
      <c r="P128" s="154">
        <f>O128*H128</f>
        <v>0</v>
      </c>
      <c r="Q128" s="154">
        <v>0</v>
      </c>
      <c r="R128" s="154">
        <f>Q128*H128</f>
        <v>0</v>
      </c>
      <c r="S128" s="154">
        <v>0</v>
      </c>
      <c r="T128" s="155">
        <f>S128*H128</f>
        <v>0</v>
      </c>
      <c r="U128" s="33"/>
      <c r="V128" s="33"/>
      <c r="W128" s="33"/>
      <c r="X128" s="33"/>
      <c r="Y128" s="33"/>
      <c r="Z128" s="33"/>
      <c r="AA128" s="33"/>
      <c r="AB128" s="33"/>
      <c r="AC128" s="33"/>
      <c r="AD128" s="33"/>
      <c r="AE128" s="33"/>
      <c r="AR128" s="156" t="s">
        <v>147</v>
      </c>
      <c r="AT128" s="156" t="s">
        <v>142</v>
      </c>
      <c r="AU128" s="156" t="s">
        <v>83</v>
      </c>
      <c r="AY128" s="18" t="s">
        <v>140</v>
      </c>
      <c r="BE128" s="157">
        <f>IF(N128="základní",J128,0)</f>
        <v>0</v>
      </c>
      <c r="BF128" s="157">
        <f>IF(N128="snížená",J128,0)</f>
        <v>0</v>
      </c>
      <c r="BG128" s="157">
        <f>IF(N128="zákl. přenesená",J128,0)</f>
        <v>0</v>
      </c>
      <c r="BH128" s="157">
        <f>IF(N128="sníž. přenesená",J128,0)</f>
        <v>0</v>
      </c>
      <c r="BI128" s="157">
        <f>IF(N128="nulová",J128,0)</f>
        <v>0</v>
      </c>
      <c r="BJ128" s="18" t="s">
        <v>81</v>
      </c>
      <c r="BK128" s="157">
        <f>ROUND(I128*H128,2)</f>
        <v>0</v>
      </c>
      <c r="BL128" s="18" t="s">
        <v>147</v>
      </c>
      <c r="BM128" s="156" t="s">
        <v>617</v>
      </c>
    </row>
    <row r="129" spans="1:65" s="2" customFormat="1" ht="29.25">
      <c r="A129" s="33"/>
      <c r="B129" s="34"/>
      <c r="C129" s="33"/>
      <c r="D129" s="158" t="s">
        <v>149</v>
      </c>
      <c r="E129" s="33"/>
      <c r="F129" s="159" t="s">
        <v>618</v>
      </c>
      <c r="G129" s="33"/>
      <c r="H129" s="33"/>
      <c r="I129" s="160"/>
      <c r="J129" s="33"/>
      <c r="K129" s="33"/>
      <c r="L129" s="34"/>
      <c r="M129" s="161"/>
      <c r="N129" s="162"/>
      <c r="O129" s="59"/>
      <c r="P129" s="59"/>
      <c r="Q129" s="59"/>
      <c r="R129" s="59"/>
      <c r="S129" s="59"/>
      <c r="T129" s="60"/>
      <c r="U129" s="33"/>
      <c r="V129" s="33"/>
      <c r="W129" s="33"/>
      <c r="X129" s="33"/>
      <c r="Y129" s="33"/>
      <c r="Z129" s="33"/>
      <c r="AA129" s="33"/>
      <c r="AB129" s="33"/>
      <c r="AC129" s="33"/>
      <c r="AD129" s="33"/>
      <c r="AE129" s="33"/>
      <c r="AT129" s="18" t="s">
        <v>149</v>
      </c>
      <c r="AU129" s="18" t="s">
        <v>83</v>
      </c>
    </row>
    <row r="130" spans="1:65" s="2" customFormat="1" ht="11.25">
      <c r="A130" s="33"/>
      <c r="B130" s="34"/>
      <c r="C130" s="33"/>
      <c r="D130" s="163" t="s">
        <v>151</v>
      </c>
      <c r="E130" s="33"/>
      <c r="F130" s="164" t="s">
        <v>619</v>
      </c>
      <c r="G130" s="33"/>
      <c r="H130" s="33"/>
      <c r="I130" s="160"/>
      <c r="J130" s="33"/>
      <c r="K130" s="33"/>
      <c r="L130" s="34"/>
      <c r="M130" s="161"/>
      <c r="N130" s="162"/>
      <c r="O130" s="59"/>
      <c r="P130" s="59"/>
      <c r="Q130" s="59"/>
      <c r="R130" s="59"/>
      <c r="S130" s="59"/>
      <c r="T130" s="60"/>
      <c r="U130" s="33"/>
      <c r="V130" s="33"/>
      <c r="W130" s="33"/>
      <c r="X130" s="33"/>
      <c r="Y130" s="33"/>
      <c r="Z130" s="33"/>
      <c r="AA130" s="33"/>
      <c r="AB130" s="33"/>
      <c r="AC130" s="33"/>
      <c r="AD130" s="33"/>
      <c r="AE130" s="33"/>
      <c r="AT130" s="18" t="s">
        <v>151</v>
      </c>
      <c r="AU130" s="18" t="s">
        <v>83</v>
      </c>
    </row>
    <row r="131" spans="1:65" s="13" customFormat="1" ht="11.25">
      <c r="B131" s="166"/>
      <c r="D131" s="158" t="s">
        <v>155</v>
      </c>
      <c r="E131" s="167" t="s">
        <v>620</v>
      </c>
      <c r="F131" s="168" t="s">
        <v>621</v>
      </c>
      <c r="H131" s="169">
        <v>16.32</v>
      </c>
      <c r="I131" s="170"/>
      <c r="L131" s="166"/>
      <c r="M131" s="171"/>
      <c r="N131" s="172"/>
      <c r="O131" s="172"/>
      <c r="P131" s="172"/>
      <c r="Q131" s="172"/>
      <c r="R131" s="172"/>
      <c r="S131" s="172"/>
      <c r="T131" s="173"/>
      <c r="AT131" s="167" t="s">
        <v>155</v>
      </c>
      <c r="AU131" s="167" t="s">
        <v>83</v>
      </c>
      <c r="AV131" s="13" t="s">
        <v>83</v>
      </c>
      <c r="AW131" s="13" t="s">
        <v>30</v>
      </c>
      <c r="AX131" s="13" t="s">
        <v>73</v>
      </c>
      <c r="AY131" s="167" t="s">
        <v>140</v>
      </c>
    </row>
    <row r="132" spans="1:65" s="13" customFormat="1" ht="11.25">
      <c r="B132" s="166"/>
      <c r="D132" s="158" t="s">
        <v>155</v>
      </c>
      <c r="E132" s="167" t="s">
        <v>622</v>
      </c>
      <c r="F132" s="168" t="s">
        <v>623</v>
      </c>
      <c r="H132" s="169">
        <v>7.68</v>
      </c>
      <c r="I132" s="170"/>
      <c r="L132" s="166"/>
      <c r="M132" s="171"/>
      <c r="N132" s="172"/>
      <c r="O132" s="172"/>
      <c r="P132" s="172"/>
      <c r="Q132" s="172"/>
      <c r="R132" s="172"/>
      <c r="S132" s="172"/>
      <c r="T132" s="173"/>
      <c r="AT132" s="167" t="s">
        <v>155</v>
      </c>
      <c r="AU132" s="167" t="s">
        <v>83</v>
      </c>
      <c r="AV132" s="13" t="s">
        <v>83</v>
      </c>
      <c r="AW132" s="13" t="s">
        <v>30</v>
      </c>
      <c r="AX132" s="13" t="s">
        <v>73</v>
      </c>
      <c r="AY132" s="167" t="s">
        <v>140</v>
      </c>
    </row>
    <row r="133" spans="1:65" s="13" customFormat="1" ht="11.25">
      <c r="B133" s="166"/>
      <c r="D133" s="158" t="s">
        <v>155</v>
      </c>
      <c r="E133" s="167" t="s">
        <v>608</v>
      </c>
      <c r="F133" s="168" t="s">
        <v>624</v>
      </c>
      <c r="H133" s="169">
        <v>5.4</v>
      </c>
      <c r="I133" s="170"/>
      <c r="L133" s="166"/>
      <c r="M133" s="171"/>
      <c r="N133" s="172"/>
      <c r="O133" s="172"/>
      <c r="P133" s="172"/>
      <c r="Q133" s="172"/>
      <c r="R133" s="172"/>
      <c r="S133" s="172"/>
      <c r="T133" s="173"/>
      <c r="AT133" s="167" t="s">
        <v>155</v>
      </c>
      <c r="AU133" s="167" t="s">
        <v>83</v>
      </c>
      <c r="AV133" s="13" t="s">
        <v>83</v>
      </c>
      <c r="AW133" s="13" t="s">
        <v>30</v>
      </c>
      <c r="AX133" s="13" t="s">
        <v>73</v>
      </c>
      <c r="AY133" s="167" t="s">
        <v>140</v>
      </c>
    </row>
    <row r="134" spans="1:65" s="13" customFormat="1" ht="11.25">
      <c r="B134" s="166"/>
      <c r="D134" s="158" t="s">
        <v>155</v>
      </c>
      <c r="E134" s="167" t="s">
        <v>625</v>
      </c>
      <c r="F134" s="168" t="s">
        <v>626</v>
      </c>
      <c r="H134" s="169">
        <v>6.3</v>
      </c>
      <c r="I134" s="170"/>
      <c r="L134" s="166"/>
      <c r="M134" s="171"/>
      <c r="N134" s="172"/>
      <c r="O134" s="172"/>
      <c r="P134" s="172"/>
      <c r="Q134" s="172"/>
      <c r="R134" s="172"/>
      <c r="S134" s="172"/>
      <c r="T134" s="173"/>
      <c r="AT134" s="167" t="s">
        <v>155</v>
      </c>
      <c r="AU134" s="167" t="s">
        <v>83</v>
      </c>
      <c r="AV134" s="13" t="s">
        <v>83</v>
      </c>
      <c r="AW134" s="13" t="s">
        <v>30</v>
      </c>
      <c r="AX134" s="13" t="s">
        <v>73</v>
      </c>
      <c r="AY134" s="167" t="s">
        <v>140</v>
      </c>
    </row>
    <row r="135" spans="1:65" s="13" customFormat="1" ht="11.25">
      <c r="B135" s="166"/>
      <c r="D135" s="158" t="s">
        <v>155</v>
      </c>
      <c r="E135" s="167" t="s">
        <v>627</v>
      </c>
      <c r="F135" s="168" t="s">
        <v>628</v>
      </c>
      <c r="H135" s="169">
        <v>50.4</v>
      </c>
      <c r="I135" s="170"/>
      <c r="L135" s="166"/>
      <c r="M135" s="171"/>
      <c r="N135" s="172"/>
      <c r="O135" s="172"/>
      <c r="P135" s="172"/>
      <c r="Q135" s="172"/>
      <c r="R135" s="172"/>
      <c r="S135" s="172"/>
      <c r="T135" s="173"/>
      <c r="AT135" s="167" t="s">
        <v>155</v>
      </c>
      <c r="AU135" s="167" t="s">
        <v>83</v>
      </c>
      <c r="AV135" s="13" t="s">
        <v>83</v>
      </c>
      <c r="AW135" s="13" t="s">
        <v>30</v>
      </c>
      <c r="AX135" s="13" t="s">
        <v>73</v>
      </c>
      <c r="AY135" s="167" t="s">
        <v>140</v>
      </c>
    </row>
    <row r="136" spans="1:65" s="14" customFormat="1" ht="11.25">
      <c r="B136" s="174"/>
      <c r="D136" s="158" t="s">
        <v>155</v>
      </c>
      <c r="E136" s="175" t="s">
        <v>1</v>
      </c>
      <c r="F136" s="176" t="s">
        <v>157</v>
      </c>
      <c r="H136" s="177">
        <v>86.1</v>
      </c>
      <c r="I136" s="178"/>
      <c r="L136" s="174"/>
      <c r="M136" s="179"/>
      <c r="N136" s="180"/>
      <c r="O136" s="180"/>
      <c r="P136" s="180"/>
      <c r="Q136" s="180"/>
      <c r="R136" s="180"/>
      <c r="S136" s="180"/>
      <c r="T136" s="181"/>
      <c r="AT136" s="175" t="s">
        <v>155</v>
      </c>
      <c r="AU136" s="175" t="s">
        <v>83</v>
      </c>
      <c r="AV136" s="14" t="s">
        <v>147</v>
      </c>
      <c r="AW136" s="14" t="s">
        <v>30</v>
      </c>
      <c r="AX136" s="14" t="s">
        <v>81</v>
      </c>
      <c r="AY136" s="175" t="s">
        <v>140</v>
      </c>
    </row>
    <row r="137" spans="1:65" s="2" customFormat="1" ht="37.9" customHeight="1">
      <c r="A137" s="33"/>
      <c r="B137" s="144"/>
      <c r="C137" s="145" t="s">
        <v>147</v>
      </c>
      <c r="D137" s="145" t="s">
        <v>142</v>
      </c>
      <c r="E137" s="146" t="s">
        <v>224</v>
      </c>
      <c r="F137" s="147" t="s">
        <v>225</v>
      </c>
      <c r="G137" s="148" t="s">
        <v>209</v>
      </c>
      <c r="H137" s="149">
        <v>86.1</v>
      </c>
      <c r="I137" s="150"/>
      <c r="J137" s="151">
        <f>ROUND(I137*H137,2)</f>
        <v>0</v>
      </c>
      <c r="K137" s="147" t="s">
        <v>146</v>
      </c>
      <c r="L137" s="34"/>
      <c r="M137" s="152" t="s">
        <v>1</v>
      </c>
      <c r="N137" s="153" t="s">
        <v>38</v>
      </c>
      <c r="O137" s="59"/>
      <c r="P137" s="154">
        <f>O137*H137</f>
        <v>0</v>
      </c>
      <c r="Q137" s="154">
        <v>0</v>
      </c>
      <c r="R137" s="154">
        <f>Q137*H137</f>
        <v>0</v>
      </c>
      <c r="S137" s="154">
        <v>0</v>
      </c>
      <c r="T137" s="155">
        <f>S137*H137</f>
        <v>0</v>
      </c>
      <c r="U137" s="33"/>
      <c r="V137" s="33"/>
      <c r="W137" s="33"/>
      <c r="X137" s="33"/>
      <c r="Y137" s="33"/>
      <c r="Z137" s="33"/>
      <c r="AA137" s="33"/>
      <c r="AB137" s="33"/>
      <c r="AC137" s="33"/>
      <c r="AD137" s="33"/>
      <c r="AE137" s="33"/>
      <c r="AR137" s="156" t="s">
        <v>147</v>
      </c>
      <c r="AT137" s="156" t="s">
        <v>142</v>
      </c>
      <c r="AU137" s="156" t="s">
        <v>83</v>
      </c>
      <c r="AY137" s="18" t="s">
        <v>140</v>
      </c>
      <c r="BE137" s="157">
        <f>IF(N137="základní",J137,0)</f>
        <v>0</v>
      </c>
      <c r="BF137" s="157">
        <f>IF(N137="snížená",J137,0)</f>
        <v>0</v>
      </c>
      <c r="BG137" s="157">
        <f>IF(N137="zákl. přenesená",J137,0)</f>
        <v>0</v>
      </c>
      <c r="BH137" s="157">
        <f>IF(N137="sníž. přenesená",J137,0)</f>
        <v>0</v>
      </c>
      <c r="BI137" s="157">
        <f>IF(N137="nulová",J137,0)</f>
        <v>0</v>
      </c>
      <c r="BJ137" s="18" t="s">
        <v>81</v>
      </c>
      <c r="BK137" s="157">
        <f>ROUND(I137*H137,2)</f>
        <v>0</v>
      </c>
      <c r="BL137" s="18" t="s">
        <v>147</v>
      </c>
      <c r="BM137" s="156" t="s">
        <v>629</v>
      </c>
    </row>
    <row r="138" spans="1:65" s="2" customFormat="1" ht="39">
      <c r="A138" s="33"/>
      <c r="B138" s="34"/>
      <c r="C138" s="33"/>
      <c r="D138" s="158" t="s">
        <v>149</v>
      </c>
      <c r="E138" s="33"/>
      <c r="F138" s="159" t="s">
        <v>227</v>
      </c>
      <c r="G138" s="33"/>
      <c r="H138" s="33"/>
      <c r="I138" s="160"/>
      <c r="J138" s="33"/>
      <c r="K138" s="33"/>
      <c r="L138" s="34"/>
      <c r="M138" s="161"/>
      <c r="N138" s="162"/>
      <c r="O138" s="59"/>
      <c r="P138" s="59"/>
      <c r="Q138" s="59"/>
      <c r="R138" s="59"/>
      <c r="S138" s="59"/>
      <c r="T138" s="60"/>
      <c r="U138" s="33"/>
      <c r="V138" s="33"/>
      <c r="W138" s="33"/>
      <c r="X138" s="33"/>
      <c r="Y138" s="33"/>
      <c r="Z138" s="33"/>
      <c r="AA138" s="33"/>
      <c r="AB138" s="33"/>
      <c r="AC138" s="33"/>
      <c r="AD138" s="33"/>
      <c r="AE138" s="33"/>
      <c r="AT138" s="18" t="s">
        <v>149</v>
      </c>
      <c r="AU138" s="18" t="s">
        <v>83</v>
      </c>
    </row>
    <row r="139" spans="1:65" s="2" customFormat="1" ht="11.25">
      <c r="A139" s="33"/>
      <c r="B139" s="34"/>
      <c r="C139" s="33"/>
      <c r="D139" s="163" t="s">
        <v>151</v>
      </c>
      <c r="E139" s="33"/>
      <c r="F139" s="164" t="s">
        <v>228</v>
      </c>
      <c r="G139" s="33"/>
      <c r="H139" s="33"/>
      <c r="I139" s="160"/>
      <c r="J139" s="33"/>
      <c r="K139" s="33"/>
      <c r="L139" s="34"/>
      <c r="M139" s="161"/>
      <c r="N139" s="162"/>
      <c r="O139" s="59"/>
      <c r="P139" s="59"/>
      <c r="Q139" s="59"/>
      <c r="R139" s="59"/>
      <c r="S139" s="59"/>
      <c r="T139" s="60"/>
      <c r="U139" s="33"/>
      <c r="V139" s="33"/>
      <c r="W139" s="33"/>
      <c r="X139" s="33"/>
      <c r="Y139" s="33"/>
      <c r="Z139" s="33"/>
      <c r="AA139" s="33"/>
      <c r="AB139" s="33"/>
      <c r="AC139" s="33"/>
      <c r="AD139" s="33"/>
      <c r="AE139" s="33"/>
      <c r="AT139" s="18" t="s">
        <v>151</v>
      </c>
      <c r="AU139" s="18" t="s">
        <v>83</v>
      </c>
    </row>
    <row r="140" spans="1:65" s="13" customFormat="1" ht="11.25">
      <c r="B140" s="166"/>
      <c r="D140" s="158" t="s">
        <v>155</v>
      </c>
      <c r="E140" s="167" t="s">
        <v>1</v>
      </c>
      <c r="F140" s="168" t="s">
        <v>630</v>
      </c>
      <c r="H140" s="169">
        <v>86.1</v>
      </c>
      <c r="I140" s="170"/>
      <c r="L140" s="166"/>
      <c r="M140" s="171"/>
      <c r="N140" s="172"/>
      <c r="O140" s="172"/>
      <c r="P140" s="172"/>
      <c r="Q140" s="172"/>
      <c r="R140" s="172"/>
      <c r="S140" s="172"/>
      <c r="T140" s="173"/>
      <c r="AT140" s="167" t="s">
        <v>155</v>
      </c>
      <c r="AU140" s="167" t="s">
        <v>83</v>
      </c>
      <c r="AV140" s="13" t="s">
        <v>83</v>
      </c>
      <c r="AW140" s="13" t="s">
        <v>30</v>
      </c>
      <c r="AX140" s="13" t="s">
        <v>81</v>
      </c>
      <c r="AY140" s="167" t="s">
        <v>140</v>
      </c>
    </row>
    <row r="141" spans="1:65" s="2" customFormat="1" ht="37.9" customHeight="1">
      <c r="A141" s="33"/>
      <c r="B141" s="144"/>
      <c r="C141" s="145" t="s">
        <v>383</v>
      </c>
      <c r="D141" s="145" t="s">
        <v>142</v>
      </c>
      <c r="E141" s="146" t="s">
        <v>631</v>
      </c>
      <c r="F141" s="147" t="s">
        <v>632</v>
      </c>
      <c r="G141" s="148" t="s">
        <v>209</v>
      </c>
      <c r="H141" s="149">
        <v>861</v>
      </c>
      <c r="I141" s="150"/>
      <c r="J141" s="151">
        <f>ROUND(I141*H141,2)</f>
        <v>0</v>
      </c>
      <c r="K141" s="147" t="s">
        <v>146</v>
      </c>
      <c r="L141" s="34"/>
      <c r="M141" s="152" t="s">
        <v>1</v>
      </c>
      <c r="N141" s="153" t="s">
        <v>38</v>
      </c>
      <c r="O141" s="59"/>
      <c r="P141" s="154">
        <f>O141*H141</f>
        <v>0</v>
      </c>
      <c r="Q141" s="154">
        <v>0</v>
      </c>
      <c r="R141" s="154">
        <f>Q141*H141</f>
        <v>0</v>
      </c>
      <c r="S141" s="154">
        <v>0</v>
      </c>
      <c r="T141" s="155">
        <f>S141*H141</f>
        <v>0</v>
      </c>
      <c r="U141" s="33"/>
      <c r="V141" s="33"/>
      <c r="W141" s="33"/>
      <c r="X141" s="33"/>
      <c r="Y141" s="33"/>
      <c r="Z141" s="33"/>
      <c r="AA141" s="33"/>
      <c r="AB141" s="33"/>
      <c r="AC141" s="33"/>
      <c r="AD141" s="33"/>
      <c r="AE141" s="33"/>
      <c r="AR141" s="156" t="s">
        <v>147</v>
      </c>
      <c r="AT141" s="156" t="s">
        <v>142</v>
      </c>
      <c r="AU141" s="156" t="s">
        <v>83</v>
      </c>
      <c r="AY141" s="18" t="s">
        <v>140</v>
      </c>
      <c r="BE141" s="157">
        <f>IF(N141="základní",J141,0)</f>
        <v>0</v>
      </c>
      <c r="BF141" s="157">
        <f>IF(N141="snížená",J141,0)</f>
        <v>0</v>
      </c>
      <c r="BG141" s="157">
        <f>IF(N141="zákl. přenesená",J141,0)</f>
        <v>0</v>
      </c>
      <c r="BH141" s="157">
        <f>IF(N141="sníž. přenesená",J141,0)</f>
        <v>0</v>
      </c>
      <c r="BI141" s="157">
        <f>IF(N141="nulová",J141,0)</f>
        <v>0</v>
      </c>
      <c r="BJ141" s="18" t="s">
        <v>81</v>
      </c>
      <c r="BK141" s="157">
        <f>ROUND(I141*H141,2)</f>
        <v>0</v>
      </c>
      <c r="BL141" s="18" t="s">
        <v>147</v>
      </c>
      <c r="BM141" s="156" t="s">
        <v>633</v>
      </c>
    </row>
    <row r="142" spans="1:65" s="2" customFormat="1" ht="48.75">
      <c r="A142" s="33"/>
      <c r="B142" s="34"/>
      <c r="C142" s="33"/>
      <c r="D142" s="158" t="s">
        <v>149</v>
      </c>
      <c r="E142" s="33"/>
      <c r="F142" s="159" t="s">
        <v>634</v>
      </c>
      <c r="G142" s="33"/>
      <c r="H142" s="33"/>
      <c r="I142" s="160"/>
      <c r="J142" s="33"/>
      <c r="K142" s="33"/>
      <c r="L142" s="34"/>
      <c r="M142" s="161"/>
      <c r="N142" s="162"/>
      <c r="O142" s="59"/>
      <c r="P142" s="59"/>
      <c r="Q142" s="59"/>
      <c r="R142" s="59"/>
      <c r="S142" s="59"/>
      <c r="T142" s="60"/>
      <c r="U142" s="33"/>
      <c r="V142" s="33"/>
      <c r="W142" s="33"/>
      <c r="X142" s="33"/>
      <c r="Y142" s="33"/>
      <c r="Z142" s="33"/>
      <c r="AA142" s="33"/>
      <c r="AB142" s="33"/>
      <c r="AC142" s="33"/>
      <c r="AD142" s="33"/>
      <c r="AE142" s="33"/>
      <c r="AT142" s="18" t="s">
        <v>149</v>
      </c>
      <c r="AU142" s="18" t="s">
        <v>83</v>
      </c>
    </row>
    <row r="143" spans="1:65" s="2" customFormat="1" ht="11.25">
      <c r="A143" s="33"/>
      <c r="B143" s="34"/>
      <c r="C143" s="33"/>
      <c r="D143" s="163" t="s">
        <v>151</v>
      </c>
      <c r="E143" s="33"/>
      <c r="F143" s="164" t="s">
        <v>635</v>
      </c>
      <c r="G143" s="33"/>
      <c r="H143" s="33"/>
      <c r="I143" s="160"/>
      <c r="J143" s="33"/>
      <c r="K143" s="33"/>
      <c r="L143" s="34"/>
      <c r="M143" s="161"/>
      <c r="N143" s="162"/>
      <c r="O143" s="59"/>
      <c r="P143" s="59"/>
      <c r="Q143" s="59"/>
      <c r="R143" s="59"/>
      <c r="S143" s="59"/>
      <c r="T143" s="60"/>
      <c r="U143" s="33"/>
      <c r="V143" s="33"/>
      <c r="W143" s="33"/>
      <c r="X143" s="33"/>
      <c r="Y143" s="33"/>
      <c r="Z143" s="33"/>
      <c r="AA143" s="33"/>
      <c r="AB143" s="33"/>
      <c r="AC143" s="33"/>
      <c r="AD143" s="33"/>
      <c r="AE143" s="33"/>
      <c r="AT143" s="18" t="s">
        <v>151</v>
      </c>
      <c r="AU143" s="18" t="s">
        <v>83</v>
      </c>
    </row>
    <row r="144" spans="1:65" s="13" customFormat="1" ht="11.25">
      <c r="B144" s="166"/>
      <c r="D144" s="158" t="s">
        <v>155</v>
      </c>
      <c r="E144" s="167" t="s">
        <v>1</v>
      </c>
      <c r="F144" s="168" t="s">
        <v>636</v>
      </c>
      <c r="H144" s="169">
        <v>861</v>
      </c>
      <c r="I144" s="170"/>
      <c r="L144" s="166"/>
      <c r="M144" s="171"/>
      <c r="N144" s="172"/>
      <c r="O144" s="172"/>
      <c r="P144" s="172"/>
      <c r="Q144" s="172"/>
      <c r="R144" s="172"/>
      <c r="S144" s="172"/>
      <c r="T144" s="173"/>
      <c r="AT144" s="167" t="s">
        <v>155</v>
      </c>
      <c r="AU144" s="167" t="s">
        <v>83</v>
      </c>
      <c r="AV144" s="13" t="s">
        <v>83</v>
      </c>
      <c r="AW144" s="13" t="s">
        <v>30</v>
      </c>
      <c r="AX144" s="13" t="s">
        <v>81</v>
      </c>
      <c r="AY144" s="167" t="s">
        <v>140</v>
      </c>
    </row>
    <row r="145" spans="1:65" s="2" customFormat="1" ht="21.75" customHeight="1">
      <c r="A145" s="33"/>
      <c r="B145" s="144"/>
      <c r="C145" s="145" t="s">
        <v>190</v>
      </c>
      <c r="D145" s="145" t="s">
        <v>142</v>
      </c>
      <c r="E145" s="146" t="s">
        <v>637</v>
      </c>
      <c r="F145" s="147" t="s">
        <v>638</v>
      </c>
      <c r="G145" s="148" t="s">
        <v>209</v>
      </c>
      <c r="H145" s="149">
        <v>86.1</v>
      </c>
      <c r="I145" s="150"/>
      <c r="J145" s="151">
        <f>ROUND(I145*H145,2)</f>
        <v>0</v>
      </c>
      <c r="K145" s="147" t="s">
        <v>210</v>
      </c>
      <c r="L145" s="34"/>
      <c r="M145" s="152" t="s">
        <v>1</v>
      </c>
      <c r="N145" s="153" t="s">
        <v>38</v>
      </c>
      <c r="O145" s="59"/>
      <c r="P145" s="154">
        <f>O145*H145</f>
        <v>0</v>
      </c>
      <c r="Q145" s="154">
        <v>0</v>
      </c>
      <c r="R145" s="154">
        <f>Q145*H145</f>
        <v>0</v>
      </c>
      <c r="S145" s="154">
        <v>0</v>
      </c>
      <c r="T145" s="155">
        <f>S145*H145</f>
        <v>0</v>
      </c>
      <c r="U145" s="33"/>
      <c r="V145" s="33"/>
      <c r="W145" s="33"/>
      <c r="X145" s="33"/>
      <c r="Y145" s="33"/>
      <c r="Z145" s="33"/>
      <c r="AA145" s="33"/>
      <c r="AB145" s="33"/>
      <c r="AC145" s="33"/>
      <c r="AD145" s="33"/>
      <c r="AE145" s="33"/>
      <c r="AR145" s="156" t="s">
        <v>147</v>
      </c>
      <c r="AT145" s="156" t="s">
        <v>142</v>
      </c>
      <c r="AU145" s="156" t="s">
        <v>83</v>
      </c>
      <c r="AY145" s="18" t="s">
        <v>140</v>
      </c>
      <c r="BE145" s="157">
        <f>IF(N145="základní",J145,0)</f>
        <v>0</v>
      </c>
      <c r="BF145" s="157">
        <f>IF(N145="snížená",J145,0)</f>
        <v>0</v>
      </c>
      <c r="BG145" s="157">
        <f>IF(N145="zákl. přenesená",J145,0)</f>
        <v>0</v>
      </c>
      <c r="BH145" s="157">
        <f>IF(N145="sníž. přenesená",J145,0)</f>
        <v>0</v>
      </c>
      <c r="BI145" s="157">
        <f>IF(N145="nulová",J145,0)</f>
        <v>0</v>
      </c>
      <c r="BJ145" s="18" t="s">
        <v>81</v>
      </c>
      <c r="BK145" s="157">
        <f>ROUND(I145*H145,2)</f>
        <v>0</v>
      </c>
      <c r="BL145" s="18" t="s">
        <v>147</v>
      </c>
      <c r="BM145" s="156" t="s">
        <v>639</v>
      </c>
    </row>
    <row r="146" spans="1:65" s="2" customFormat="1" ht="19.5">
      <c r="A146" s="33"/>
      <c r="B146" s="34"/>
      <c r="C146" s="33"/>
      <c r="D146" s="158" t="s">
        <v>149</v>
      </c>
      <c r="E146" s="33"/>
      <c r="F146" s="159" t="s">
        <v>640</v>
      </c>
      <c r="G146" s="33"/>
      <c r="H146" s="33"/>
      <c r="I146" s="160"/>
      <c r="J146" s="33"/>
      <c r="K146" s="33"/>
      <c r="L146" s="34"/>
      <c r="M146" s="161"/>
      <c r="N146" s="162"/>
      <c r="O146" s="59"/>
      <c r="P146" s="59"/>
      <c r="Q146" s="59"/>
      <c r="R146" s="59"/>
      <c r="S146" s="59"/>
      <c r="T146" s="60"/>
      <c r="U146" s="33"/>
      <c r="V146" s="33"/>
      <c r="W146" s="33"/>
      <c r="X146" s="33"/>
      <c r="Y146" s="33"/>
      <c r="Z146" s="33"/>
      <c r="AA146" s="33"/>
      <c r="AB146" s="33"/>
      <c r="AC146" s="33"/>
      <c r="AD146" s="33"/>
      <c r="AE146" s="33"/>
      <c r="AT146" s="18" t="s">
        <v>149</v>
      </c>
      <c r="AU146" s="18" t="s">
        <v>83</v>
      </c>
    </row>
    <row r="147" spans="1:65" s="2" customFormat="1" ht="146.25">
      <c r="A147" s="33"/>
      <c r="B147" s="34"/>
      <c r="C147" s="33"/>
      <c r="D147" s="158" t="s">
        <v>153</v>
      </c>
      <c r="E147" s="33"/>
      <c r="F147" s="165" t="s">
        <v>641</v>
      </c>
      <c r="G147" s="33"/>
      <c r="H147" s="33"/>
      <c r="I147" s="160"/>
      <c r="J147" s="33"/>
      <c r="K147" s="33"/>
      <c r="L147" s="34"/>
      <c r="M147" s="161"/>
      <c r="N147" s="162"/>
      <c r="O147" s="59"/>
      <c r="P147" s="59"/>
      <c r="Q147" s="59"/>
      <c r="R147" s="59"/>
      <c r="S147" s="59"/>
      <c r="T147" s="60"/>
      <c r="U147" s="33"/>
      <c r="V147" s="33"/>
      <c r="W147" s="33"/>
      <c r="X147" s="33"/>
      <c r="Y147" s="33"/>
      <c r="Z147" s="33"/>
      <c r="AA147" s="33"/>
      <c r="AB147" s="33"/>
      <c r="AC147" s="33"/>
      <c r="AD147" s="33"/>
      <c r="AE147" s="33"/>
      <c r="AT147" s="18" t="s">
        <v>153</v>
      </c>
      <c r="AU147" s="18" t="s">
        <v>83</v>
      </c>
    </row>
    <row r="148" spans="1:65" s="13" customFormat="1" ht="11.25">
      <c r="B148" s="166"/>
      <c r="D148" s="158" t="s">
        <v>155</v>
      </c>
      <c r="E148" s="167" t="s">
        <v>1</v>
      </c>
      <c r="F148" s="168" t="s">
        <v>642</v>
      </c>
      <c r="H148" s="169">
        <v>86.1</v>
      </c>
      <c r="I148" s="170"/>
      <c r="L148" s="166"/>
      <c r="M148" s="171"/>
      <c r="N148" s="172"/>
      <c r="O148" s="172"/>
      <c r="P148" s="172"/>
      <c r="Q148" s="172"/>
      <c r="R148" s="172"/>
      <c r="S148" s="172"/>
      <c r="T148" s="173"/>
      <c r="AT148" s="167" t="s">
        <v>155</v>
      </c>
      <c r="AU148" s="167" t="s">
        <v>83</v>
      </c>
      <c r="AV148" s="13" t="s">
        <v>83</v>
      </c>
      <c r="AW148" s="13" t="s">
        <v>30</v>
      </c>
      <c r="AX148" s="13" t="s">
        <v>81</v>
      </c>
      <c r="AY148" s="167" t="s">
        <v>140</v>
      </c>
    </row>
    <row r="149" spans="1:65" s="2" customFormat="1" ht="24.2" customHeight="1">
      <c r="A149" s="33"/>
      <c r="B149" s="144"/>
      <c r="C149" s="145" t="s">
        <v>199</v>
      </c>
      <c r="D149" s="145" t="s">
        <v>142</v>
      </c>
      <c r="E149" s="146" t="s">
        <v>643</v>
      </c>
      <c r="F149" s="147" t="s">
        <v>644</v>
      </c>
      <c r="G149" s="148" t="s">
        <v>209</v>
      </c>
      <c r="H149" s="149">
        <v>78.819999999999993</v>
      </c>
      <c r="I149" s="150"/>
      <c r="J149" s="151">
        <f>ROUND(I149*H149,2)</f>
        <v>0</v>
      </c>
      <c r="K149" s="147" t="s">
        <v>146</v>
      </c>
      <c r="L149" s="34"/>
      <c r="M149" s="152" t="s">
        <v>1</v>
      </c>
      <c r="N149" s="153" t="s">
        <v>38</v>
      </c>
      <c r="O149" s="59"/>
      <c r="P149" s="154">
        <f>O149*H149</f>
        <v>0</v>
      </c>
      <c r="Q149" s="154">
        <v>0</v>
      </c>
      <c r="R149" s="154">
        <f>Q149*H149</f>
        <v>0</v>
      </c>
      <c r="S149" s="154">
        <v>0</v>
      </c>
      <c r="T149" s="155">
        <f>S149*H149</f>
        <v>0</v>
      </c>
      <c r="U149" s="33"/>
      <c r="V149" s="33"/>
      <c r="W149" s="33"/>
      <c r="X149" s="33"/>
      <c r="Y149" s="33"/>
      <c r="Z149" s="33"/>
      <c r="AA149" s="33"/>
      <c r="AB149" s="33"/>
      <c r="AC149" s="33"/>
      <c r="AD149" s="33"/>
      <c r="AE149" s="33"/>
      <c r="AR149" s="156" t="s">
        <v>147</v>
      </c>
      <c r="AT149" s="156" t="s">
        <v>142</v>
      </c>
      <c r="AU149" s="156" t="s">
        <v>83</v>
      </c>
      <c r="AY149" s="18" t="s">
        <v>140</v>
      </c>
      <c r="BE149" s="157">
        <f>IF(N149="základní",J149,0)</f>
        <v>0</v>
      </c>
      <c r="BF149" s="157">
        <f>IF(N149="snížená",J149,0)</f>
        <v>0</v>
      </c>
      <c r="BG149" s="157">
        <f>IF(N149="zákl. přenesená",J149,0)</f>
        <v>0</v>
      </c>
      <c r="BH149" s="157">
        <f>IF(N149="sníž. přenesená",J149,0)</f>
        <v>0</v>
      </c>
      <c r="BI149" s="157">
        <f>IF(N149="nulová",J149,0)</f>
        <v>0</v>
      </c>
      <c r="BJ149" s="18" t="s">
        <v>81</v>
      </c>
      <c r="BK149" s="157">
        <f>ROUND(I149*H149,2)</f>
        <v>0</v>
      </c>
      <c r="BL149" s="18" t="s">
        <v>147</v>
      </c>
      <c r="BM149" s="156" t="s">
        <v>645</v>
      </c>
    </row>
    <row r="150" spans="1:65" s="2" customFormat="1" ht="29.25">
      <c r="A150" s="33"/>
      <c r="B150" s="34"/>
      <c r="C150" s="33"/>
      <c r="D150" s="158" t="s">
        <v>149</v>
      </c>
      <c r="E150" s="33"/>
      <c r="F150" s="159" t="s">
        <v>646</v>
      </c>
      <c r="G150" s="33"/>
      <c r="H150" s="33"/>
      <c r="I150" s="160"/>
      <c r="J150" s="33"/>
      <c r="K150" s="33"/>
      <c r="L150" s="34"/>
      <c r="M150" s="161"/>
      <c r="N150" s="162"/>
      <c r="O150" s="59"/>
      <c r="P150" s="59"/>
      <c r="Q150" s="59"/>
      <c r="R150" s="59"/>
      <c r="S150" s="59"/>
      <c r="T150" s="60"/>
      <c r="U150" s="33"/>
      <c r="V150" s="33"/>
      <c r="W150" s="33"/>
      <c r="X150" s="33"/>
      <c r="Y150" s="33"/>
      <c r="Z150" s="33"/>
      <c r="AA150" s="33"/>
      <c r="AB150" s="33"/>
      <c r="AC150" s="33"/>
      <c r="AD150" s="33"/>
      <c r="AE150" s="33"/>
      <c r="AT150" s="18" t="s">
        <v>149</v>
      </c>
      <c r="AU150" s="18" t="s">
        <v>83</v>
      </c>
    </row>
    <row r="151" spans="1:65" s="2" customFormat="1" ht="11.25">
      <c r="A151" s="33"/>
      <c r="B151" s="34"/>
      <c r="C151" s="33"/>
      <c r="D151" s="163" t="s">
        <v>151</v>
      </c>
      <c r="E151" s="33"/>
      <c r="F151" s="164" t="s">
        <v>647</v>
      </c>
      <c r="G151" s="33"/>
      <c r="H151" s="33"/>
      <c r="I151" s="160"/>
      <c r="J151" s="33"/>
      <c r="K151" s="33"/>
      <c r="L151" s="34"/>
      <c r="M151" s="161"/>
      <c r="N151" s="162"/>
      <c r="O151" s="59"/>
      <c r="P151" s="59"/>
      <c r="Q151" s="59"/>
      <c r="R151" s="59"/>
      <c r="S151" s="59"/>
      <c r="T151" s="60"/>
      <c r="U151" s="33"/>
      <c r="V151" s="33"/>
      <c r="W151" s="33"/>
      <c r="X151" s="33"/>
      <c r="Y151" s="33"/>
      <c r="Z151" s="33"/>
      <c r="AA151" s="33"/>
      <c r="AB151" s="33"/>
      <c r="AC151" s="33"/>
      <c r="AD151" s="33"/>
      <c r="AE151" s="33"/>
      <c r="AT151" s="18" t="s">
        <v>151</v>
      </c>
      <c r="AU151" s="18" t="s">
        <v>83</v>
      </c>
    </row>
    <row r="152" spans="1:65" s="2" customFormat="1" ht="409.5">
      <c r="A152" s="33"/>
      <c r="B152" s="34"/>
      <c r="C152" s="33"/>
      <c r="D152" s="158" t="s">
        <v>153</v>
      </c>
      <c r="E152" s="33"/>
      <c r="F152" s="165" t="s">
        <v>648</v>
      </c>
      <c r="G152" s="33"/>
      <c r="H152" s="33"/>
      <c r="I152" s="160"/>
      <c r="J152" s="33"/>
      <c r="K152" s="33"/>
      <c r="L152" s="34"/>
      <c r="M152" s="161"/>
      <c r="N152" s="162"/>
      <c r="O152" s="59"/>
      <c r="P152" s="59"/>
      <c r="Q152" s="59"/>
      <c r="R152" s="59"/>
      <c r="S152" s="59"/>
      <c r="T152" s="60"/>
      <c r="U152" s="33"/>
      <c r="V152" s="33"/>
      <c r="W152" s="33"/>
      <c r="X152" s="33"/>
      <c r="Y152" s="33"/>
      <c r="Z152" s="33"/>
      <c r="AA152" s="33"/>
      <c r="AB152" s="33"/>
      <c r="AC152" s="33"/>
      <c r="AD152" s="33"/>
      <c r="AE152" s="33"/>
      <c r="AT152" s="18" t="s">
        <v>153</v>
      </c>
      <c r="AU152" s="18" t="s">
        <v>83</v>
      </c>
    </row>
    <row r="153" spans="1:65" s="13" customFormat="1" ht="11.25">
      <c r="B153" s="166"/>
      <c r="D153" s="158" t="s">
        <v>155</v>
      </c>
      <c r="E153" s="167" t="s">
        <v>1</v>
      </c>
      <c r="F153" s="168" t="s">
        <v>649</v>
      </c>
      <c r="H153" s="169">
        <v>22.4</v>
      </c>
      <c r="I153" s="170"/>
      <c r="L153" s="166"/>
      <c r="M153" s="171"/>
      <c r="N153" s="172"/>
      <c r="O153" s="172"/>
      <c r="P153" s="172"/>
      <c r="Q153" s="172"/>
      <c r="R153" s="172"/>
      <c r="S153" s="172"/>
      <c r="T153" s="173"/>
      <c r="AT153" s="167" t="s">
        <v>155</v>
      </c>
      <c r="AU153" s="167" t="s">
        <v>83</v>
      </c>
      <c r="AV153" s="13" t="s">
        <v>83</v>
      </c>
      <c r="AW153" s="13" t="s">
        <v>30</v>
      </c>
      <c r="AX153" s="13" t="s">
        <v>73</v>
      </c>
      <c r="AY153" s="167" t="s">
        <v>140</v>
      </c>
    </row>
    <row r="154" spans="1:65" s="13" customFormat="1" ht="11.25">
      <c r="B154" s="166"/>
      <c r="D154" s="158" t="s">
        <v>155</v>
      </c>
      <c r="E154" s="167" t="s">
        <v>1</v>
      </c>
      <c r="F154" s="168" t="s">
        <v>650</v>
      </c>
      <c r="H154" s="169">
        <v>13.6</v>
      </c>
      <c r="I154" s="170"/>
      <c r="L154" s="166"/>
      <c r="M154" s="171"/>
      <c r="N154" s="172"/>
      <c r="O154" s="172"/>
      <c r="P154" s="172"/>
      <c r="Q154" s="172"/>
      <c r="R154" s="172"/>
      <c r="S154" s="172"/>
      <c r="T154" s="173"/>
      <c r="AT154" s="167" t="s">
        <v>155</v>
      </c>
      <c r="AU154" s="167" t="s">
        <v>83</v>
      </c>
      <c r="AV154" s="13" t="s">
        <v>83</v>
      </c>
      <c r="AW154" s="13" t="s">
        <v>30</v>
      </c>
      <c r="AX154" s="13" t="s">
        <v>73</v>
      </c>
      <c r="AY154" s="167" t="s">
        <v>140</v>
      </c>
    </row>
    <row r="155" spans="1:65" s="13" customFormat="1" ht="11.25">
      <c r="B155" s="166"/>
      <c r="D155" s="158" t="s">
        <v>155</v>
      </c>
      <c r="E155" s="167" t="s">
        <v>1</v>
      </c>
      <c r="F155" s="168" t="s">
        <v>651</v>
      </c>
      <c r="H155" s="169">
        <v>6.72</v>
      </c>
      <c r="I155" s="170"/>
      <c r="L155" s="166"/>
      <c r="M155" s="171"/>
      <c r="N155" s="172"/>
      <c r="O155" s="172"/>
      <c r="P155" s="172"/>
      <c r="Q155" s="172"/>
      <c r="R155" s="172"/>
      <c r="S155" s="172"/>
      <c r="T155" s="173"/>
      <c r="AT155" s="167" t="s">
        <v>155</v>
      </c>
      <c r="AU155" s="167" t="s">
        <v>83</v>
      </c>
      <c r="AV155" s="13" t="s">
        <v>83</v>
      </c>
      <c r="AW155" s="13" t="s">
        <v>30</v>
      </c>
      <c r="AX155" s="13" t="s">
        <v>73</v>
      </c>
      <c r="AY155" s="167" t="s">
        <v>140</v>
      </c>
    </row>
    <row r="156" spans="1:65" s="13" customFormat="1" ht="11.25">
      <c r="B156" s="166"/>
      <c r="D156" s="158" t="s">
        <v>155</v>
      </c>
      <c r="E156" s="167" t="s">
        <v>1</v>
      </c>
      <c r="F156" s="168" t="s">
        <v>652</v>
      </c>
      <c r="H156" s="169">
        <v>28</v>
      </c>
      <c r="I156" s="170"/>
      <c r="L156" s="166"/>
      <c r="M156" s="171"/>
      <c r="N156" s="172"/>
      <c r="O156" s="172"/>
      <c r="P156" s="172"/>
      <c r="Q156" s="172"/>
      <c r="R156" s="172"/>
      <c r="S156" s="172"/>
      <c r="T156" s="173"/>
      <c r="AT156" s="167" t="s">
        <v>155</v>
      </c>
      <c r="AU156" s="167" t="s">
        <v>83</v>
      </c>
      <c r="AV156" s="13" t="s">
        <v>83</v>
      </c>
      <c r="AW156" s="13" t="s">
        <v>30</v>
      </c>
      <c r="AX156" s="13" t="s">
        <v>73</v>
      </c>
      <c r="AY156" s="167" t="s">
        <v>140</v>
      </c>
    </row>
    <row r="157" spans="1:65" s="13" customFormat="1" ht="11.25">
      <c r="B157" s="166"/>
      <c r="D157" s="158" t="s">
        <v>155</v>
      </c>
      <c r="E157" s="167" t="s">
        <v>1</v>
      </c>
      <c r="F157" s="168" t="s">
        <v>653</v>
      </c>
      <c r="H157" s="169">
        <v>3.6</v>
      </c>
      <c r="I157" s="170"/>
      <c r="L157" s="166"/>
      <c r="M157" s="171"/>
      <c r="N157" s="172"/>
      <c r="O157" s="172"/>
      <c r="P157" s="172"/>
      <c r="Q157" s="172"/>
      <c r="R157" s="172"/>
      <c r="S157" s="172"/>
      <c r="T157" s="173"/>
      <c r="AT157" s="167" t="s">
        <v>155</v>
      </c>
      <c r="AU157" s="167" t="s">
        <v>83</v>
      </c>
      <c r="AV157" s="13" t="s">
        <v>83</v>
      </c>
      <c r="AW157" s="13" t="s">
        <v>30</v>
      </c>
      <c r="AX157" s="13" t="s">
        <v>73</v>
      </c>
      <c r="AY157" s="167" t="s">
        <v>140</v>
      </c>
    </row>
    <row r="158" spans="1:65" s="13" customFormat="1" ht="11.25">
      <c r="B158" s="166"/>
      <c r="D158" s="158" t="s">
        <v>155</v>
      </c>
      <c r="E158" s="167" t="s">
        <v>1</v>
      </c>
      <c r="F158" s="168" t="s">
        <v>654</v>
      </c>
      <c r="H158" s="169">
        <v>4.5</v>
      </c>
      <c r="I158" s="170"/>
      <c r="L158" s="166"/>
      <c r="M158" s="171"/>
      <c r="N158" s="172"/>
      <c r="O158" s="172"/>
      <c r="P158" s="172"/>
      <c r="Q158" s="172"/>
      <c r="R158" s="172"/>
      <c r="S158" s="172"/>
      <c r="T158" s="173"/>
      <c r="AT158" s="167" t="s">
        <v>155</v>
      </c>
      <c r="AU158" s="167" t="s">
        <v>83</v>
      </c>
      <c r="AV158" s="13" t="s">
        <v>83</v>
      </c>
      <c r="AW158" s="13" t="s">
        <v>30</v>
      </c>
      <c r="AX158" s="13" t="s">
        <v>73</v>
      </c>
      <c r="AY158" s="167" t="s">
        <v>140</v>
      </c>
    </row>
    <row r="159" spans="1:65" s="14" customFormat="1" ht="11.25">
      <c r="B159" s="174"/>
      <c r="D159" s="158" t="s">
        <v>155</v>
      </c>
      <c r="E159" s="175" t="s">
        <v>1</v>
      </c>
      <c r="F159" s="176" t="s">
        <v>157</v>
      </c>
      <c r="H159" s="177">
        <v>78.819999999999993</v>
      </c>
      <c r="I159" s="178"/>
      <c r="L159" s="174"/>
      <c r="M159" s="179"/>
      <c r="N159" s="180"/>
      <c r="O159" s="180"/>
      <c r="P159" s="180"/>
      <c r="Q159" s="180"/>
      <c r="R159" s="180"/>
      <c r="S159" s="180"/>
      <c r="T159" s="181"/>
      <c r="AT159" s="175" t="s">
        <v>155</v>
      </c>
      <c r="AU159" s="175" t="s">
        <v>83</v>
      </c>
      <c r="AV159" s="14" t="s">
        <v>147</v>
      </c>
      <c r="AW159" s="14" t="s">
        <v>30</v>
      </c>
      <c r="AX159" s="14" t="s">
        <v>81</v>
      </c>
      <c r="AY159" s="175" t="s">
        <v>140</v>
      </c>
    </row>
    <row r="160" spans="1:65" s="2" customFormat="1" ht="16.5" customHeight="1">
      <c r="A160" s="33"/>
      <c r="B160" s="144"/>
      <c r="C160" s="182" t="s">
        <v>399</v>
      </c>
      <c r="D160" s="182" t="s">
        <v>231</v>
      </c>
      <c r="E160" s="183" t="s">
        <v>655</v>
      </c>
      <c r="F160" s="184" t="s">
        <v>656</v>
      </c>
      <c r="G160" s="185" t="s">
        <v>545</v>
      </c>
      <c r="H160" s="186">
        <v>101.556</v>
      </c>
      <c r="I160" s="187"/>
      <c r="J160" s="188">
        <f>ROUND(I160*H160,2)</f>
        <v>0</v>
      </c>
      <c r="K160" s="184" t="s">
        <v>146</v>
      </c>
      <c r="L160" s="189"/>
      <c r="M160" s="190" t="s">
        <v>1</v>
      </c>
      <c r="N160" s="191" t="s">
        <v>38</v>
      </c>
      <c r="O160" s="59"/>
      <c r="P160" s="154">
        <f>O160*H160</f>
        <v>0</v>
      </c>
      <c r="Q160" s="154">
        <v>1</v>
      </c>
      <c r="R160" s="154">
        <f>Q160*H160</f>
        <v>101.556</v>
      </c>
      <c r="S160" s="154">
        <v>0</v>
      </c>
      <c r="T160" s="155">
        <f>S160*H160</f>
        <v>0</v>
      </c>
      <c r="U160" s="33"/>
      <c r="V160" s="33"/>
      <c r="W160" s="33"/>
      <c r="X160" s="33"/>
      <c r="Y160" s="33"/>
      <c r="Z160" s="33"/>
      <c r="AA160" s="33"/>
      <c r="AB160" s="33"/>
      <c r="AC160" s="33"/>
      <c r="AD160" s="33"/>
      <c r="AE160" s="33"/>
      <c r="AR160" s="156" t="s">
        <v>199</v>
      </c>
      <c r="AT160" s="156" t="s">
        <v>231</v>
      </c>
      <c r="AU160" s="156" t="s">
        <v>83</v>
      </c>
      <c r="AY160" s="18" t="s">
        <v>140</v>
      </c>
      <c r="BE160" s="157">
        <f>IF(N160="základní",J160,0)</f>
        <v>0</v>
      </c>
      <c r="BF160" s="157">
        <f>IF(N160="snížená",J160,0)</f>
        <v>0</v>
      </c>
      <c r="BG160" s="157">
        <f>IF(N160="zákl. přenesená",J160,0)</f>
        <v>0</v>
      </c>
      <c r="BH160" s="157">
        <f>IF(N160="sníž. přenesená",J160,0)</f>
        <v>0</v>
      </c>
      <c r="BI160" s="157">
        <f>IF(N160="nulová",J160,0)</f>
        <v>0</v>
      </c>
      <c r="BJ160" s="18" t="s">
        <v>81</v>
      </c>
      <c r="BK160" s="157">
        <f>ROUND(I160*H160,2)</f>
        <v>0</v>
      </c>
      <c r="BL160" s="18" t="s">
        <v>147</v>
      </c>
      <c r="BM160" s="156" t="s">
        <v>657</v>
      </c>
    </row>
    <row r="161" spans="1:65" s="2" customFormat="1" ht="11.25">
      <c r="A161" s="33"/>
      <c r="B161" s="34"/>
      <c r="C161" s="33"/>
      <c r="D161" s="158" t="s">
        <v>149</v>
      </c>
      <c r="E161" s="33"/>
      <c r="F161" s="159" t="s">
        <v>656</v>
      </c>
      <c r="G161" s="33"/>
      <c r="H161" s="33"/>
      <c r="I161" s="160"/>
      <c r="J161" s="33"/>
      <c r="K161" s="33"/>
      <c r="L161" s="34"/>
      <c r="M161" s="161"/>
      <c r="N161" s="162"/>
      <c r="O161" s="59"/>
      <c r="P161" s="59"/>
      <c r="Q161" s="59"/>
      <c r="R161" s="59"/>
      <c r="S161" s="59"/>
      <c r="T161" s="60"/>
      <c r="U161" s="33"/>
      <c r="V161" s="33"/>
      <c r="W161" s="33"/>
      <c r="X161" s="33"/>
      <c r="Y161" s="33"/>
      <c r="Z161" s="33"/>
      <c r="AA161" s="33"/>
      <c r="AB161" s="33"/>
      <c r="AC161" s="33"/>
      <c r="AD161" s="33"/>
      <c r="AE161" s="33"/>
      <c r="AT161" s="18" t="s">
        <v>149</v>
      </c>
      <c r="AU161" s="18" t="s">
        <v>83</v>
      </c>
    </row>
    <row r="162" spans="1:65" s="13" customFormat="1" ht="11.25">
      <c r="B162" s="166"/>
      <c r="D162" s="158" t="s">
        <v>155</v>
      </c>
      <c r="E162" s="167" t="s">
        <v>1</v>
      </c>
      <c r="F162" s="168" t="s">
        <v>658</v>
      </c>
      <c r="H162" s="169">
        <v>101.556</v>
      </c>
      <c r="I162" s="170"/>
      <c r="L162" s="166"/>
      <c r="M162" s="171"/>
      <c r="N162" s="172"/>
      <c r="O162" s="172"/>
      <c r="P162" s="172"/>
      <c r="Q162" s="172"/>
      <c r="R162" s="172"/>
      <c r="S162" s="172"/>
      <c r="T162" s="173"/>
      <c r="AT162" s="167" t="s">
        <v>155</v>
      </c>
      <c r="AU162" s="167" t="s">
        <v>83</v>
      </c>
      <c r="AV162" s="13" t="s">
        <v>83</v>
      </c>
      <c r="AW162" s="13" t="s">
        <v>30</v>
      </c>
      <c r="AX162" s="13" t="s">
        <v>81</v>
      </c>
      <c r="AY162" s="167" t="s">
        <v>140</v>
      </c>
    </row>
    <row r="163" spans="1:65" s="2" customFormat="1" ht="16.5" customHeight="1">
      <c r="A163" s="33"/>
      <c r="B163" s="144"/>
      <c r="C163" s="182" t="s">
        <v>251</v>
      </c>
      <c r="D163" s="182" t="s">
        <v>231</v>
      </c>
      <c r="E163" s="183" t="s">
        <v>659</v>
      </c>
      <c r="F163" s="184" t="s">
        <v>660</v>
      </c>
      <c r="G163" s="185" t="s">
        <v>545</v>
      </c>
      <c r="H163" s="186">
        <v>40.32</v>
      </c>
      <c r="I163" s="187"/>
      <c r="J163" s="188">
        <f>ROUND(I163*H163,2)</f>
        <v>0</v>
      </c>
      <c r="K163" s="184" t="s">
        <v>146</v>
      </c>
      <c r="L163" s="189"/>
      <c r="M163" s="190" t="s">
        <v>1</v>
      </c>
      <c r="N163" s="191" t="s">
        <v>38</v>
      </c>
      <c r="O163" s="59"/>
      <c r="P163" s="154">
        <f>O163*H163</f>
        <v>0</v>
      </c>
      <c r="Q163" s="154">
        <v>1</v>
      </c>
      <c r="R163" s="154">
        <f>Q163*H163</f>
        <v>40.32</v>
      </c>
      <c r="S163" s="154">
        <v>0</v>
      </c>
      <c r="T163" s="155">
        <f>S163*H163</f>
        <v>0</v>
      </c>
      <c r="U163" s="33"/>
      <c r="V163" s="33"/>
      <c r="W163" s="33"/>
      <c r="X163" s="33"/>
      <c r="Y163" s="33"/>
      <c r="Z163" s="33"/>
      <c r="AA163" s="33"/>
      <c r="AB163" s="33"/>
      <c r="AC163" s="33"/>
      <c r="AD163" s="33"/>
      <c r="AE163" s="33"/>
      <c r="AR163" s="156" t="s">
        <v>199</v>
      </c>
      <c r="AT163" s="156" t="s">
        <v>231</v>
      </c>
      <c r="AU163" s="156" t="s">
        <v>83</v>
      </c>
      <c r="AY163" s="18" t="s">
        <v>140</v>
      </c>
      <c r="BE163" s="157">
        <f>IF(N163="základní",J163,0)</f>
        <v>0</v>
      </c>
      <c r="BF163" s="157">
        <f>IF(N163="snížená",J163,0)</f>
        <v>0</v>
      </c>
      <c r="BG163" s="157">
        <f>IF(N163="zákl. přenesená",J163,0)</f>
        <v>0</v>
      </c>
      <c r="BH163" s="157">
        <f>IF(N163="sníž. přenesená",J163,0)</f>
        <v>0</v>
      </c>
      <c r="BI163" s="157">
        <f>IF(N163="nulová",J163,0)</f>
        <v>0</v>
      </c>
      <c r="BJ163" s="18" t="s">
        <v>81</v>
      </c>
      <c r="BK163" s="157">
        <f>ROUND(I163*H163,2)</f>
        <v>0</v>
      </c>
      <c r="BL163" s="18" t="s">
        <v>147</v>
      </c>
      <c r="BM163" s="156" t="s">
        <v>661</v>
      </c>
    </row>
    <row r="164" spans="1:65" s="2" customFormat="1" ht="11.25">
      <c r="A164" s="33"/>
      <c r="B164" s="34"/>
      <c r="C164" s="33"/>
      <c r="D164" s="158" t="s">
        <v>149</v>
      </c>
      <c r="E164" s="33"/>
      <c r="F164" s="159" t="s">
        <v>660</v>
      </c>
      <c r="G164" s="33"/>
      <c r="H164" s="33"/>
      <c r="I164" s="160"/>
      <c r="J164" s="33"/>
      <c r="K164" s="33"/>
      <c r="L164" s="34"/>
      <c r="M164" s="161"/>
      <c r="N164" s="162"/>
      <c r="O164" s="59"/>
      <c r="P164" s="59"/>
      <c r="Q164" s="59"/>
      <c r="R164" s="59"/>
      <c r="S164" s="59"/>
      <c r="T164" s="60"/>
      <c r="U164" s="33"/>
      <c r="V164" s="33"/>
      <c r="W164" s="33"/>
      <c r="X164" s="33"/>
      <c r="Y164" s="33"/>
      <c r="Z164" s="33"/>
      <c r="AA164" s="33"/>
      <c r="AB164" s="33"/>
      <c r="AC164" s="33"/>
      <c r="AD164" s="33"/>
      <c r="AE164" s="33"/>
      <c r="AT164" s="18" t="s">
        <v>149</v>
      </c>
      <c r="AU164" s="18" t="s">
        <v>83</v>
      </c>
    </row>
    <row r="165" spans="1:65" s="13" customFormat="1" ht="11.25">
      <c r="B165" s="166"/>
      <c r="D165" s="158" t="s">
        <v>155</v>
      </c>
      <c r="E165" s="167" t="s">
        <v>1</v>
      </c>
      <c r="F165" s="168" t="s">
        <v>662</v>
      </c>
      <c r="H165" s="169">
        <v>40.32</v>
      </c>
      <c r="I165" s="170"/>
      <c r="L165" s="166"/>
      <c r="M165" s="171"/>
      <c r="N165" s="172"/>
      <c r="O165" s="172"/>
      <c r="P165" s="172"/>
      <c r="Q165" s="172"/>
      <c r="R165" s="172"/>
      <c r="S165" s="172"/>
      <c r="T165" s="173"/>
      <c r="AT165" s="167" t="s">
        <v>155</v>
      </c>
      <c r="AU165" s="167" t="s">
        <v>83</v>
      </c>
      <c r="AV165" s="13" t="s">
        <v>83</v>
      </c>
      <c r="AW165" s="13" t="s">
        <v>30</v>
      </c>
      <c r="AX165" s="13" t="s">
        <v>81</v>
      </c>
      <c r="AY165" s="167" t="s">
        <v>140</v>
      </c>
    </row>
    <row r="166" spans="1:65" s="2" customFormat="1" ht="24.2" customHeight="1">
      <c r="A166" s="33"/>
      <c r="B166" s="144"/>
      <c r="C166" s="145" t="s">
        <v>267</v>
      </c>
      <c r="D166" s="145" t="s">
        <v>142</v>
      </c>
      <c r="E166" s="146" t="s">
        <v>663</v>
      </c>
      <c r="F166" s="147" t="s">
        <v>664</v>
      </c>
      <c r="G166" s="148" t="s">
        <v>145</v>
      </c>
      <c r="H166" s="149">
        <v>46.4</v>
      </c>
      <c r="I166" s="150"/>
      <c r="J166" s="151">
        <f>ROUND(I166*H166,2)</f>
        <v>0</v>
      </c>
      <c r="K166" s="147" t="s">
        <v>146</v>
      </c>
      <c r="L166" s="34"/>
      <c r="M166" s="152" t="s">
        <v>1</v>
      </c>
      <c r="N166" s="153" t="s">
        <v>38</v>
      </c>
      <c r="O166" s="59"/>
      <c r="P166" s="154">
        <f>O166*H166</f>
        <v>0</v>
      </c>
      <c r="Q166" s="154">
        <v>0</v>
      </c>
      <c r="R166" s="154">
        <f>Q166*H166</f>
        <v>0</v>
      </c>
      <c r="S166" s="154">
        <v>0</v>
      </c>
      <c r="T166" s="155">
        <f>S166*H166</f>
        <v>0</v>
      </c>
      <c r="U166" s="33"/>
      <c r="V166" s="33"/>
      <c r="W166" s="33"/>
      <c r="X166" s="33"/>
      <c r="Y166" s="33"/>
      <c r="Z166" s="33"/>
      <c r="AA166" s="33"/>
      <c r="AB166" s="33"/>
      <c r="AC166" s="33"/>
      <c r="AD166" s="33"/>
      <c r="AE166" s="33"/>
      <c r="AR166" s="156" t="s">
        <v>147</v>
      </c>
      <c r="AT166" s="156" t="s">
        <v>142</v>
      </c>
      <c r="AU166" s="156" t="s">
        <v>83</v>
      </c>
      <c r="AY166" s="18" t="s">
        <v>140</v>
      </c>
      <c r="BE166" s="157">
        <f>IF(N166="základní",J166,0)</f>
        <v>0</v>
      </c>
      <c r="BF166" s="157">
        <f>IF(N166="snížená",J166,0)</f>
        <v>0</v>
      </c>
      <c r="BG166" s="157">
        <f>IF(N166="zákl. přenesená",J166,0)</f>
        <v>0</v>
      </c>
      <c r="BH166" s="157">
        <f>IF(N166="sníž. přenesená",J166,0)</f>
        <v>0</v>
      </c>
      <c r="BI166" s="157">
        <f>IF(N166="nulová",J166,0)</f>
        <v>0</v>
      </c>
      <c r="BJ166" s="18" t="s">
        <v>81</v>
      </c>
      <c r="BK166" s="157">
        <f>ROUND(I166*H166,2)</f>
        <v>0</v>
      </c>
      <c r="BL166" s="18" t="s">
        <v>147</v>
      </c>
      <c r="BM166" s="156" t="s">
        <v>665</v>
      </c>
    </row>
    <row r="167" spans="1:65" s="2" customFormat="1" ht="19.5">
      <c r="A167" s="33"/>
      <c r="B167" s="34"/>
      <c r="C167" s="33"/>
      <c r="D167" s="158" t="s">
        <v>149</v>
      </c>
      <c r="E167" s="33"/>
      <c r="F167" s="159" t="s">
        <v>666</v>
      </c>
      <c r="G167" s="33"/>
      <c r="H167" s="33"/>
      <c r="I167" s="160"/>
      <c r="J167" s="33"/>
      <c r="K167" s="33"/>
      <c r="L167" s="34"/>
      <c r="M167" s="161"/>
      <c r="N167" s="162"/>
      <c r="O167" s="59"/>
      <c r="P167" s="59"/>
      <c r="Q167" s="59"/>
      <c r="R167" s="59"/>
      <c r="S167" s="59"/>
      <c r="T167" s="60"/>
      <c r="U167" s="33"/>
      <c r="V167" s="33"/>
      <c r="W167" s="33"/>
      <c r="X167" s="33"/>
      <c r="Y167" s="33"/>
      <c r="Z167" s="33"/>
      <c r="AA167" s="33"/>
      <c r="AB167" s="33"/>
      <c r="AC167" s="33"/>
      <c r="AD167" s="33"/>
      <c r="AE167" s="33"/>
      <c r="AT167" s="18" t="s">
        <v>149</v>
      </c>
      <c r="AU167" s="18" t="s">
        <v>83</v>
      </c>
    </row>
    <row r="168" spans="1:65" s="2" customFormat="1" ht="11.25">
      <c r="A168" s="33"/>
      <c r="B168" s="34"/>
      <c r="C168" s="33"/>
      <c r="D168" s="163" t="s">
        <v>151</v>
      </c>
      <c r="E168" s="33"/>
      <c r="F168" s="164" t="s">
        <v>667</v>
      </c>
      <c r="G168" s="33"/>
      <c r="H168" s="33"/>
      <c r="I168" s="160"/>
      <c r="J168" s="33"/>
      <c r="K168" s="33"/>
      <c r="L168" s="34"/>
      <c r="M168" s="161"/>
      <c r="N168" s="162"/>
      <c r="O168" s="59"/>
      <c r="P168" s="59"/>
      <c r="Q168" s="59"/>
      <c r="R168" s="59"/>
      <c r="S168" s="59"/>
      <c r="T168" s="60"/>
      <c r="U168" s="33"/>
      <c r="V168" s="33"/>
      <c r="W168" s="33"/>
      <c r="X168" s="33"/>
      <c r="Y168" s="33"/>
      <c r="Z168" s="33"/>
      <c r="AA168" s="33"/>
      <c r="AB168" s="33"/>
      <c r="AC168" s="33"/>
      <c r="AD168" s="33"/>
      <c r="AE168" s="33"/>
      <c r="AT168" s="18" t="s">
        <v>151</v>
      </c>
      <c r="AU168" s="18" t="s">
        <v>83</v>
      </c>
    </row>
    <row r="169" spans="1:65" s="13" customFormat="1" ht="11.25">
      <c r="B169" s="166"/>
      <c r="D169" s="158" t="s">
        <v>155</v>
      </c>
      <c r="E169" s="167" t="s">
        <v>1</v>
      </c>
      <c r="F169" s="168" t="s">
        <v>668</v>
      </c>
      <c r="H169" s="169">
        <v>46.4</v>
      </c>
      <c r="I169" s="170"/>
      <c r="L169" s="166"/>
      <c r="M169" s="171"/>
      <c r="N169" s="172"/>
      <c r="O169" s="172"/>
      <c r="P169" s="172"/>
      <c r="Q169" s="172"/>
      <c r="R169" s="172"/>
      <c r="S169" s="172"/>
      <c r="T169" s="173"/>
      <c r="AT169" s="167" t="s">
        <v>155</v>
      </c>
      <c r="AU169" s="167" t="s">
        <v>83</v>
      </c>
      <c r="AV169" s="13" t="s">
        <v>83</v>
      </c>
      <c r="AW169" s="13" t="s">
        <v>30</v>
      </c>
      <c r="AX169" s="13" t="s">
        <v>81</v>
      </c>
      <c r="AY169" s="167" t="s">
        <v>140</v>
      </c>
    </row>
    <row r="170" spans="1:65" s="12" customFormat="1" ht="22.9" customHeight="1">
      <c r="B170" s="131"/>
      <c r="D170" s="132" t="s">
        <v>72</v>
      </c>
      <c r="E170" s="142" t="s">
        <v>158</v>
      </c>
      <c r="F170" s="142" t="s">
        <v>669</v>
      </c>
      <c r="I170" s="134"/>
      <c r="J170" s="143">
        <f>BK170</f>
        <v>0</v>
      </c>
      <c r="L170" s="131"/>
      <c r="M170" s="136"/>
      <c r="N170" s="137"/>
      <c r="O170" s="137"/>
      <c r="P170" s="138">
        <f>SUM(P171:P174)</f>
        <v>0</v>
      </c>
      <c r="Q170" s="137"/>
      <c r="R170" s="138">
        <f>SUM(R171:R174)</f>
        <v>38.546424000000002</v>
      </c>
      <c r="S170" s="137"/>
      <c r="T170" s="139">
        <f>SUM(T171:T174)</f>
        <v>0</v>
      </c>
      <c r="AR170" s="132" t="s">
        <v>81</v>
      </c>
      <c r="AT170" s="140" t="s">
        <v>72</v>
      </c>
      <c r="AU170" s="140" t="s">
        <v>81</v>
      </c>
      <c r="AY170" s="132" t="s">
        <v>140</v>
      </c>
      <c r="BK170" s="141">
        <f>SUM(BK171:BK174)</f>
        <v>0</v>
      </c>
    </row>
    <row r="171" spans="1:65" s="2" customFormat="1" ht="33" customHeight="1">
      <c r="A171" s="33"/>
      <c r="B171" s="144"/>
      <c r="C171" s="145" t="s">
        <v>83</v>
      </c>
      <c r="D171" s="145" t="s">
        <v>142</v>
      </c>
      <c r="E171" s="146" t="s">
        <v>670</v>
      </c>
      <c r="F171" s="147" t="s">
        <v>671</v>
      </c>
      <c r="G171" s="148" t="s">
        <v>209</v>
      </c>
      <c r="H171" s="149">
        <v>12.6</v>
      </c>
      <c r="I171" s="150"/>
      <c r="J171" s="151">
        <f>ROUND(I171*H171,2)</f>
        <v>0</v>
      </c>
      <c r="K171" s="147" t="s">
        <v>146</v>
      </c>
      <c r="L171" s="34"/>
      <c r="M171" s="152" t="s">
        <v>1</v>
      </c>
      <c r="N171" s="153" t="s">
        <v>38</v>
      </c>
      <c r="O171" s="59"/>
      <c r="P171" s="154">
        <f>O171*H171</f>
        <v>0</v>
      </c>
      <c r="Q171" s="154">
        <v>3.05924</v>
      </c>
      <c r="R171" s="154">
        <f>Q171*H171</f>
        <v>38.546424000000002</v>
      </c>
      <c r="S171" s="154">
        <v>0</v>
      </c>
      <c r="T171" s="155">
        <f>S171*H171</f>
        <v>0</v>
      </c>
      <c r="U171" s="33"/>
      <c r="V171" s="33"/>
      <c r="W171" s="33"/>
      <c r="X171" s="33"/>
      <c r="Y171" s="33"/>
      <c r="Z171" s="33"/>
      <c r="AA171" s="33"/>
      <c r="AB171" s="33"/>
      <c r="AC171" s="33"/>
      <c r="AD171" s="33"/>
      <c r="AE171" s="33"/>
      <c r="AR171" s="156" t="s">
        <v>147</v>
      </c>
      <c r="AT171" s="156" t="s">
        <v>142</v>
      </c>
      <c r="AU171" s="156" t="s">
        <v>83</v>
      </c>
      <c r="AY171" s="18" t="s">
        <v>140</v>
      </c>
      <c r="BE171" s="157">
        <f>IF(N171="základní",J171,0)</f>
        <v>0</v>
      </c>
      <c r="BF171" s="157">
        <f>IF(N171="snížená",J171,0)</f>
        <v>0</v>
      </c>
      <c r="BG171" s="157">
        <f>IF(N171="zákl. přenesená",J171,0)</f>
        <v>0</v>
      </c>
      <c r="BH171" s="157">
        <f>IF(N171="sníž. přenesená",J171,0)</f>
        <v>0</v>
      </c>
      <c r="BI171" s="157">
        <f>IF(N171="nulová",J171,0)</f>
        <v>0</v>
      </c>
      <c r="BJ171" s="18" t="s">
        <v>81</v>
      </c>
      <c r="BK171" s="157">
        <f>ROUND(I171*H171,2)</f>
        <v>0</v>
      </c>
      <c r="BL171" s="18" t="s">
        <v>147</v>
      </c>
      <c r="BM171" s="156" t="s">
        <v>672</v>
      </c>
    </row>
    <row r="172" spans="1:65" s="2" customFormat="1" ht="68.25">
      <c r="A172" s="33"/>
      <c r="B172" s="34"/>
      <c r="C172" s="33"/>
      <c r="D172" s="158" t="s">
        <v>149</v>
      </c>
      <c r="E172" s="33"/>
      <c r="F172" s="159" t="s">
        <v>673</v>
      </c>
      <c r="G172" s="33"/>
      <c r="H172" s="33"/>
      <c r="I172" s="160"/>
      <c r="J172" s="33"/>
      <c r="K172" s="33"/>
      <c r="L172" s="34"/>
      <c r="M172" s="161"/>
      <c r="N172" s="162"/>
      <c r="O172" s="59"/>
      <c r="P172" s="59"/>
      <c r="Q172" s="59"/>
      <c r="R172" s="59"/>
      <c r="S172" s="59"/>
      <c r="T172" s="60"/>
      <c r="U172" s="33"/>
      <c r="V172" s="33"/>
      <c r="W172" s="33"/>
      <c r="X172" s="33"/>
      <c r="Y172" s="33"/>
      <c r="Z172" s="33"/>
      <c r="AA172" s="33"/>
      <c r="AB172" s="33"/>
      <c r="AC172" s="33"/>
      <c r="AD172" s="33"/>
      <c r="AE172" s="33"/>
      <c r="AT172" s="18" t="s">
        <v>149</v>
      </c>
      <c r="AU172" s="18" t="s">
        <v>83</v>
      </c>
    </row>
    <row r="173" spans="1:65" s="2" customFormat="1" ht="11.25">
      <c r="A173" s="33"/>
      <c r="B173" s="34"/>
      <c r="C173" s="33"/>
      <c r="D173" s="163" t="s">
        <v>151</v>
      </c>
      <c r="E173" s="33"/>
      <c r="F173" s="164" t="s">
        <v>674</v>
      </c>
      <c r="G173" s="33"/>
      <c r="H173" s="33"/>
      <c r="I173" s="160"/>
      <c r="J173" s="33"/>
      <c r="K173" s="33"/>
      <c r="L173" s="34"/>
      <c r="M173" s="161"/>
      <c r="N173" s="162"/>
      <c r="O173" s="59"/>
      <c r="P173" s="59"/>
      <c r="Q173" s="59"/>
      <c r="R173" s="59"/>
      <c r="S173" s="59"/>
      <c r="T173" s="60"/>
      <c r="U173" s="33"/>
      <c r="V173" s="33"/>
      <c r="W173" s="33"/>
      <c r="X173" s="33"/>
      <c r="Y173" s="33"/>
      <c r="Z173" s="33"/>
      <c r="AA173" s="33"/>
      <c r="AB173" s="33"/>
      <c r="AC173" s="33"/>
      <c r="AD173" s="33"/>
      <c r="AE173" s="33"/>
      <c r="AT173" s="18" t="s">
        <v>151</v>
      </c>
      <c r="AU173" s="18" t="s">
        <v>83</v>
      </c>
    </row>
    <row r="174" spans="1:65" s="13" customFormat="1" ht="11.25">
      <c r="B174" s="166"/>
      <c r="D174" s="158" t="s">
        <v>155</v>
      </c>
      <c r="E174" s="167" t="s">
        <v>1</v>
      </c>
      <c r="F174" s="168" t="s">
        <v>675</v>
      </c>
      <c r="H174" s="169">
        <v>12.6</v>
      </c>
      <c r="I174" s="170"/>
      <c r="L174" s="166"/>
      <c r="M174" s="171"/>
      <c r="N174" s="172"/>
      <c r="O174" s="172"/>
      <c r="P174" s="172"/>
      <c r="Q174" s="172"/>
      <c r="R174" s="172"/>
      <c r="S174" s="172"/>
      <c r="T174" s="173"/>
      <c r="AT174" s="167" t="s">
        <v>155</v>
      </c>
      <c r="AU174" s="167" t="s">
        <v>83</v>
      </c>
      <c r="AV174" s="13" t="s">
        <v>83</v>
      </c>
      <c r="AW174" s="13" t="s">
        <v>30</v>
      </c>
      <c r="AX174" s="13" t="s">
        <v>81</v>
      </c>
      <c r="AY174" s="167" t="s">
        <v>140</v>
      </c>
    </row>
    <row r="175" spans="1:65" s="12" customFormat="1" ht="22.9" customHeight="1">
      <c r="B175" s="131"/>
      <c r="D175" s="132" t="s">
        <v>72</v>
      </c>
      <c r="E175" s="142" t="s">
        <v>147</v>
      </c>
      <c r="F175" s="142" t="s">
        <v>266</v>
      </c>
      <c r="I175" s="134"/>
      <c r="J175" s="143">
        <f>BK175</f>
        <v>0</v>
      </c>
      <c r="L175" s="131"/>
      <c r="M175" s="136"/>
      <c r="N175" s="137"/>
      <c r="O175" s="137"/>
      <c r="P175" s="138">
        <f>SUM(P176:P185)</f>
        <v>0</v>
      </c>
      <c r="Q175" s="137"/>
      <c r="R175" s="138">
        <f>SUM(R176:R185)</f>
        <v>20.806033079999999</v>
      </c>
      <c r="S175" s="137"/>
      <c r="T175" s="139">
        <f>SUM(T176:T185)</f>
        <v>0</v>
      </c>
      <c r="AR175" s="132" t="s">
        <v>81</v>
      </c>
      <c r="AT175" s="140" t="s">
        <v>72</v>
      </c>
      <c r="AU175" s="140" t="s">
        <v>81</v>
      </c>
      <c r="AY175" s="132" t="s">
        <v>140</v>
      </c>
      <c r="BK175" s="141">
        <f>SUM(BK176:BK185)</f>
        <v>0</v>
      </c>
    </row>
    <row r="176" spans="1:65" s="2" customFormat="1" ht="16.5" customHeight="1">
      <c r="A176" s="33"/>
      <c r="B176" s="144"/>
      <c r="C176" s="145" t="s">
        <v>676</v>
      </c>
      <c r="D176" s="145" t="s">
        <v>142</v>
      </c>
      <c r="E176" s="146" t="s">
        <v>677</v>
      </c>
      <c r="F176" s="147" t="s">
        <v>678</v>
      </c>
      <c r="G176" s="148" t="s">
        <v>209</v>
      </c>
      <c r="H176" s="149">
        <v>11.004</v>
      </c>
      <c r="I176" s="150"/>
      <c r="J176" s="151">
        <f>ROUND(I176*H176,2)</f>
        <v>0</v>
      </c>
      <c r="K176" s="147" t="s">
        <v>146</v>
      </c>
      <c r="L176" s="34"/>
      <c r="M176" s="152" t="s">
        <v>1</v>
      </c>
      <c r="N176" s="153" t="s">
        <v>38</v>
      </c>
      <c r="O176" s="59"/>
      <c r="P176" s="154">
        <f>O176*H176</f>
        <v>0</v>
      </c>
      <c r="Q176" s="154">
        <v>1.8907700000000001</v>
      </c>
      <c r="R176" s="154">
        <f>Q176*H176</f>
        <v>20.806033079999999</v>
      </c>
      <c r="S176" s="154">
        <v>0</v>
      </c>
      <c r="T176" s="155">
        <f>S176*H176</f>
        <v>0</v>
      </c>
      <c r="U176" s="33"/>
      <c r="V176" s="33"/>
      <c r="W176" s="33"/>
      <c r="X176" s="33"/>
      <c r="Y176" s="33"/>
      <c r="Z176" s="33"/>
      <c r="AA176" s="33"/>
      <c r="AB176" s="33"/>
      <c r="AC176" s="33"/>
      <c r="AD176" s="33"/>
      <c r="AE176" s="33"/>
      <c r="AR176" s="156" t="s">
        <v>147</v>
      </c>
      <c r="AT176" s="156" t="s">
        <v>142</v>
      </c>
      <c r="AU176" s="156" t="s">
        <v>83</v>
      </c>
      <c r="AY176" s="18" t="s">
        <v>140</v>
      </c>
      <c r="BE176" s="157">
        <f>IF(N176="základní",J176,0)</f>
        <v>0</v>
      </c>
      <c r="BF176" s="157">
        <f>IF(N176="snížená",J176,0)</f>
        <v>0</v>
      </c>
      <c r="BG176" s="157">
        <f>IF(N176="zákl. přenesená",J176,0)</f>
        <v>0</v>
      </c>
      <c r="BH176" s="157">
        <f>IF(N176="sníž. přenesená",J176,0)</f>
        <v>0</v>
      </c>
      <c r="BI176" s="157">
        <f>IF(N176="nulová",J176,0)</f>
        <v>0</v>
      </c>
      <c r="BJ176" s="18" t="s">
        <v>81</v>
      </c>
      <c r="BK176" s="157">
        <f>ROUND(I176*H176,2)</f>
        <v>0</v>
      </c>
      <c r="BL176" s="18" t="s">
        <v>147</v>
      </c>
      <c r="BM176" s="156" t="s">
        <v>679</v>
      </c>
    </row>
    <row r="177" spans="1:65" s="2" customFormat="1" ht="19.5">
      <c r="A177" s="33"/>
      <c r="B177" s="34"/>
      <c r="C177" s="33"/>
      <c r="D177" s="158" t="s">
        <v>149</v>
      </c>
      <c r="E177" s="33"/>
      <c r="F177" s="159" t="s">
        <v>680</v>
      </c>
      <c r="G177" s="33"/>
      <c r="H177" s="33"/>
      <c r="I177" s="160"/>
      <c r="J177" s="33"/>
      <c r="K177" s="33"/>
      <c r="L177" s="34"/>
      <c r="M177" s="161"/>
      <c r="N177" s="162"/>
      <c r="O177" s="59"/>
      <c r="P177" s="59"/>
      <c r="Q177" s="59"/>
      <c r="R177" s="59"/>
      <c r="S177" s="59"/>
      <c r="T177" s="60"/>
      <c r="U177" s="33"/>
      <c r="V177" s="33"/>
      <c r="W177" s="33"/>
      <c r="X177" s="33"/>
      <c r="Y177" s="33"/>
      <c r="Z177" s="33"/>
      <c r="AA177" s="33"/>
      <c r="AB177" s="33"/>
      <c r="AC177" s="33"/>
      <c r="AD177" s="33"/>
      <c r="AE177" s="33"/>
      <c r="AT177" s="18" t="s">
        <v>149</v>
      </c>
      <c r="AU177" s="18" t="s">
        <v>83</v>
      </c>
    </row>
    <row r="178" spans="1:65" s="2" customFormat="1" ht="11.25">
      <c r="A178" s="33"/>
      <c r="B178" s="34"/>
      <c r="C178" s="33"/>
      <c r="D178" s="163" t="s">
        <v>151</v>
      </c>
      <c r="E178" s="33"/>
      <c r="F178" s="164" t="s">
        <v>681</v>
      </c>
      <c r="G178" s="33"/>
      <c r="H178" s="33"/>
      <c r="I178" s="160"/>
      <c r="J178" s="33"/>
      <c r="K178" s="33"/>
      <c r="L178" s="34"/>
      <c r="M178" s="161"/>
      <c r="N178" s="162"/>
      <c r="O178" s="59"/>
      <c r="P178" s="59"/>
      <c r="Q178" s="59"/>
      <c r="R178" s="59"/>
      <c r="S178" s="59"/>
      <c r="T178" s="60"/>
      <c r="U178" s="33"/>
      <c r="V178" s="33"/>
      <c r="W178" s="33"/>
      <c r="X178" s="33"/>
      <c r="Y178" s="33"/>
      <c r="Z178" s="33"/>
      <c r="AA178" s="33"/>
      <c r="AB178" s="33"/>
      <c r="AC178" s="33"/>
      <c r="AD178" s="33"/>
      <c r="AE178" s="33"/>
      <c r="AT178" s="18" t="s">
        <v>151</v>
      </c>
      <c r="AU178" s="18" t="s">
        <v>83</v>
      </c>
    </row>
    <row r="179" spans="1:65" s="2" customFormat="1" ht="39">
      <c r="A179" s="33"/>
      <c r="B179" s="34"/>
      <c r="C179" s="33"/>
      <c r="D179" s="158" t="s">
        <v>153</v>
      </c>
      <c r="E179" s="33"/>
      <c r="F179" s="165" t="s">
        <v>682</v>
      </c>
      <c r="G179" s="33"/>
      <c r="H179" s="33"/>
      <c r="I179" s="160"/>
      <c r="J179" s="33"/>
      <c r="K179" s="33"/>
      <c r="L179" s="34"/>
      <c r="M179" s="161"/>
      <c r="N179" s="162"/>
      <c r="O179" s="59"/>
      <c r="P179" s="59"/>
      <c r="Q179" s="59"/>
      <c r="R179" s="59"/>
      <c r="S179" s="59"/>
      <c r="T179" s="60"/>
      <c r="U179" s="33"/>
      <c r="V179" s="33"/>
      <c r="W179" s="33"/>
      <c r="X179" s="33"/>
      <c r="Y179" s="33"/>
      <c r="Z179" s="33"/>
      <c r="AA179" s="33"/>
      <c r="AB179" s="33"/>
      <c r="AC179" s="33"/>
      <c r="AD179" s="33"/>
      <c r="AE179" s="33"/>
      <c r="AT179" s="18" t="s">
        <v>153</v>
      </c>
      <c r="AU179" s="18" t="s">
        <v>83</v>
      </c>
    </row>
    <row r="180" spans="1:65" s="13" customFormat="1" ht="11.25">
      <c r="B180" s="166"/>
      <c r="D180" s="158" t="s">
        <v>155</v>
      </c>
      <c r="E180" s="167" t="s">
        <v>683</v>
      </c>
      <c r="F180" s="168" t="s">
        <v>684</v>
      </c>
      <c r="H180" s="169">
        <v>3.68</v>
      </c>
      <c r="I180" s="170"/>
      <c r="L180" s="166"/>
      <c r="M180" s="171"/>
      <c r="N180" s="172"/>
      <c r="O180" s="172"/>
      <c r="P180" s="172"/>
      <c r="Q180" s="172"/>
      <c r="R180" s="172"/>
      <c r="S180" s="172"/>
      <c r="T180" s="173"/>
      <c r="AT180" s="167" t="s">
        <v>155</v>
      </c>
      <c r="AU180" s="167" t="s">
        <v>83</v>
      </c>
      <c r="AV180" s="13" t="s">
        <v>83</v>
      </c>
      <c r="AW180" s="13" t="s">
        <v>30</v>
      </c>
      <c r="AX180" s="13" t="s">
        <v>73</v>
      </c>
      <c r="AY180" s="167" t="s">
        <v>140</v>
      </c>
    </row>
    <row r="181" spans="1:65" s="13" customFormat="1" ht="11.25">
      <c r="B181" s="166"/>
      <c r="D181" s="158" t="s">
        <v>155</v>
      </c>
      <c r="E181" s="167" t="s">
        <v>685</v>
      </c>
      <c r="F181" s="168" t="s">
        <v>686</v>
      </c>
      <c r="H181" s="169">
        <v>0.6</v>
      </c>
      <c r="I181" s="170"/>
      <c r="L181" s="166"/>
      <c r="M181" s="171"/>
      <c r="N181" s="172"/>
      <c r="O181" s="172"/>
      <c r="P181" s="172"/>
      <c r="Q181" s="172"/>
      <c r="R181" s="172"/>
      <c r="S181" s="172"/>
      <c r="T181" s="173"/>
      <c r="AT181" s="167" t="s">
        <v>155</v>
      </c>
      <c r="AU181" s="167" t="s">
        <v>83</v>
      </c>
      <c r="AV181" s="13" t="s">
        <v>83</v>
      </c>
      <c r="AW181" s="13" t="s">
        <v>30</v>
      </c>
      <c r="AX181" s="13" t="s">
        <v>73</v>
      </c>
      <c r="AY181" s="167" t="s">
        <v>140</v>
      </c>
    </row>
    <row r="182" spans="1:65" s="13" customFormat="1" ht="11.25">
      <c r="B182" s="166"/>
      <c r="D182" s="158" t="s">
        <v>155</v>
      </c>
      <c r="E182" s="167" t="s">
        <v>687</v>
      </c>
      <c r="F182" s="168" t="s">
        <v>688</v>
      </c>
      <c r="H182" s="169">
        <v>5.6</v>
      </c>
      <c r="I182" s="170"/>
      <c r="L182" s="166"/>
      <c r="M182" s="171"/>
      <c r="N182" s="172"/>
      <c r="O182" s="172"/>
      <c r="P182" s="172"/>
      <c r="Q182" s="172"/>
      <c r="R182" s="172"/>
      <c r="S182" s="172"/>
      <c r="T182" s="173"/>
      <c r="AT182" s="167" t="s">
        <v>155</v>
      </c>
      <c r="AU182" s="167" t="s">
        <v>83</v>
      </c>
      <c r="AV182" s="13" t="s">
        <v>83</v>
      </c>
      <c r="AW182" s="13" t="s">
        <v>30</v>
      </c>
      <c r="AX182" s="13" t="s">
        <v>73</v>
      </c>
      <c r="AY182" s="167" t="s">
        <v>140</v>
      </c>
    </row>
    <row r="183" spans="1:65" s="13" customFormat="1" ht="11.25">
      <c r="B183" s="166"/>
      <c r="D183" s="158" t="s">
        <v>155</v>
      </c>
      <c r="E183" s="167" t="s">
        <v>689</v>
      </c>
      <c r="F183" s="168" t="s">
        <v>690</v>
      </c>
      <c r="H183" s="169">
        <v>0.6</v>
      </c>
      <c r="I183" s="170"/>
      <c r="L183" s="166"/>
      <c r="M183" s="171"/>
      <c r="N183" s="172"/>
      <c r="O183" s="172"/>
      <c r="P183" s="172"/>
      <c r="Q183" s="172"/>
      <c r="R183" s="172"/>
      <c r="S183" s="172"/>
      <c r="T183" s="173"/>
      <c r="AT183" s="167" t="s">
        <v>155</v>
      </c>
      <c r="AU183" s="167" t="s">
        <v>83</v>
      </c>
      <c r="AV183" s="13" t="s">
        <v>83</v>
      </c>
      <c r="AW183" s="13" t="s">
        <v>30</v>
      </c>
      <c r="AX183" s="13" t="s">
        <v>73</v>
      </c>
      <c r="AY183" s="167" t="s">
        <v>140</v>
      </c>
    </row>
    <row r="184" spans="1:65" s="14" customFormat="1" ht="11.25">
      <c r="B184" s="174"/>
      <c r="D184" s="158" t="s">
        <v>155</v>
      </c>
      <c r="E184" s="175" t="s">
        <v>1</v>
      </c>
      <c r="F184" s="176" t="s">
        <v>157</v>
      </c>
      <c r="H184" s="177">
        <v>10.48</v>
      </c>
      <c r="I184" s="178"/>
      <c r="L184" s="174"/>
      <c r="M184" s="179"/>
      <c r="N184" s="180"/>
      <c r="O184" s="180"/>
      <c r="P184" s="180"/>
      <c r="Q184" s="180"/>
      <c r="R184" s="180"/>
      <c r="S184" s="180"/>
      <c r="T184" s="181"/>
      <c r="AT184" s="175" t="s">
        <v>155</v>
      </c>
      <c r="AU184" s="175" t="s">
        <v>83</v>
      </c>
      <c r="AV184" s="14" t="s">
        <v>147</v>
      </c>
      <c r="AW184" s="14" t="s">
        <v>30</v>
      </c>
      <c r="AX184" s="14" t="s">
        <v>73</v>
      </c>
      <c r="AY184" s="175" t="s">
        <v>140</v>
      </c>
    </row>
    <row r="185" spans="1:65" s="13" customFormat="1" ht="11.25">
      <c r="B185" s="166"/>
      <c r="D185" s="158" t="s">
        <v>155</v>
      </c>
      <c r="E185" s="167" t="s">
        <v>1</v>
      </c>
      <c r="F185" s="168" t="s">
        <v>691</v>
      </c>
      <c r="H185" s="169">
        <v>11.004</v>
      </c>
      <c r="I185" s="170"/>
      <c r="L185" s="166"/>
      <c r="M185" s="171"/>
      <c r="N185" s="172"/>
      <c r="O185" s="172"/>
      <c r="P185" s="172"/>
      <c r="Q185" s="172"/>
      <c r="R185" s="172"/>
      <c r="S185" s="172"/>
      <c r="T185" s="173"/>
      <c r="AT185" s="167" t="s">
        <v>155</v>
      </c>
      <c r="AU185" s="167" t="s">
        <v>83</v>
      </c>
      <c r="AV185" s="13" t="s">
        <v>83</v>
      </c>
      <c r="AW185" s="13" t="s">
        <v>30</v>
      </c>
      <c r="AX185" s="13" t="s">
        <v>81</v>
      </c>
      <c r="AY185" s="167" t="s">
        <v>140</v>
      </c>
    </row>
    <row r="186" spans="1:65" s="12" customFormat="1" ht="22.9" customHeight="1">
      <c r="B186" s="131"/>
      <c r="D186" s="132" t="s">
        <v>72</v>
      </c>
      <c r="E186" s="142" t="s">
        <v>172</v>
      </c>
      <c r="F186" s="142" t="s">
        <v>692</v>
      </c>
      <c r="I186" s="134"/>
      <c r="J186" s="143">
        <f>BK186</f>
        <v>0</v>
      </c>
      <c r="L186" s="131"/>
      <c r="M186" s="136"/>
      <c r="N186" s="137"/>
      <c r="O186" s="137"/>
      <c r="P186" s="138">
        <f>SUM(P187:P190)</f>
        <v>0</v>
      </c>
      <c r="Q186" s="137"/>
      <c r="R186" s="138">
        <f>SUM(R187:R190)</f>
        <v>0</v>
      </c>
      <c r="S186" s="137"/>
      <c r="T186" s="139">
        <f>SUM(T187:T190)</f>
        <v>0</v>
      </c>
      <c r="AR186" s="132" t="s">
        <v>81</v>
      </c>
      <c r="AT186" s="140" t="s">
        <v>72</v>
      </c>
      <c r="AU186" s="140" t="s">
        <v>81</v>
      </c>
      <c r="AY186" s="132" t="s">
        <v>140</v>
      </c>
      <c r="BK186" s="141">
        <f>SUM(BK187:BK190)</f>
        <v>0</v>
      </c>
    </row>
    <row r="187" spans="1:65" s="2" customFormat="1" ht="24.2" customHeight="1">
      <c r="A187" s="33"/>
      <c r="B187" s="144"/>
      <c r="C187" s="145" t="s">
        <v>81</v>
      </c>
      <c r="D187" s="145" t="s">
        <v>142</v>
      </c>
      <c r="E187" s="146" t="s">
        <v>693</v>
      </c>
      <c r="F187" s="147" t="s">
        <v>694</v>
      </c>
      <c r="G187" s="148" t="s">
        <v>145</v>
      </c>
      <c r="H187" s="149">
        <v>65</v>
      </c>
      <c r="I187" s="150"/>
      <c r="J187" s="151">
        <f>ROUND(I187*H187,2)</f>
        <v>0</v>
      </c>
      <c r="K187" s="147" t="s">
        <v>146</v>
      </c>
      <c r="L187" s="34"/>
      <c r="M187" s="152" t="s">
        <v>1</v>
      </c>
      <c r="N187" s="153" t="s">
        <v>38</v>
      </c>
      <c r="O187" s="59"/>
      <c r="P187" s="154">
        <f>O187*H187</f>
        <v>0</v>
      </c>
      <c r="Q187" s="154">
        <v>0</v>
      </c>
      <c r="R187" s="154">
        <f>Q187*H187</f>
        <v>0</v>
      </c>
      <c r="S187" s="154">
        <v>0</v>
      </c>
      <c r="T187" s="155">
        <f>S187*H187</f>
        <v>0</v>
      </c>
      <c r="U187" s="33"/>
      <c r="V187" s="33"/>
      <c r="W187" s="33"/>
      <c r="X187" s="33"/>
      <c r="Y187" s="33"/>
      <c r="Z187" s="33"/>
      <c r="AA187" s="33"/>
      <c r="AB187" s="33"/>
      <c r="AC187" s="33"/>
      <c r="AD187" s="33"/>
      <c r="AE187" s="33"/>
      <c r="AR187" s="156" t="s">
        <v>147</v>
      </c>
      <c r="AT187" s="156" t="s">
        <v>142</v>
      </c>
      <c r="AU187" s="156" t="s">
        <v>83</v>
      </c>
      <c r="AY187" s="18" t="s">
        <v>140</v>
      </c>
      <c r="BE187" s="157">
        <f>IF(N187="základní",J187,0)</f>
        <v>0</v>
      </c>
      <c r="BF187" s="157">
        <f>IF(N187="snížená",J187,0)</f>
        <v>0</v>
      </c>
      <c r="BG187" s="157">
        <f>IF(N187="zákl. přenesená",J187,0)</f>
        <v>0</v>
      </c>
      <c r="BH187" s="157">
        <f>IF(N187="sníž. přenesená",J187,0)</f>
        <v>0</v>
      </c>
      <c r="BI187" s="157">
        <f>IF(N187="nulová",J187,0)</f>
        <v>0</v>
      </c>
      <c r="BJ187" s="18" t="s">
        <v>81</v>
      </c>
      <c r="BK187" s="157">
        <f>ROUND(I187*H187,2)</f>
        <v>0</v>
      </c>
      <c r="BL187" s="18" t="s">
        <v>147</v>
      </c>
      <c r="BM187" s="156" t="s">
        <v>695</v>
      </c>
    </row>
    <row r="188" spans="1:65" s="2" customFormat="1" ht="11.25">
      <c r="A188" s="33"/>
      <c r="B188" s="34"/>
      <c r="C188" s="33"/>
      <c r="D188" s="158" t="s">
        <v>149</v>
      </c>
      <c r="E188" s="33"/>
      <c r="F188" s="159" t="s">
        <v>694</v>
      </c>
      <c r="G188" s="33"/>
      <c r="H188" s="33"/>
      <c r="I188" s="160"/>
      <c r="J188" s="33"/>
      <c r="K188" s="33"/>
      <c r="L188" s="34"/>
      <c r="M188" s="161"/>
      <c r="N188" s="162"/>
      <c r="O188" s="59"/>
      <c r="P188" s="59"/>
      <c r="Q188" s="59"/>
      <c r="R188" s="59"/>
      <c r="S188" s="59"/>
      <c r="T188" s="60"/>
      <c r="U188" s="33"/>
      <c r="V188" s="33"/>
      <c r="W188" s="33"/>
      <c r="X188" s="33"/>
      <c r="Y188" s="33"/>
      <c r="Z188" s="33"/>
      <c r="AA188" s="33"/>
      <c r="AB188" s="33"/>
      <c r="AC188" s="33"/>
      <c r="AD188" s="33"/>
      <c r="AE188" s="33"/>
      <c r="AT188" s="18" t="s">
        <v>149</v>
      </c>
      <c r="AU188" s="18" t="s">
        <v>83</v>
      </c>
    </row>
    <row r="189" spans="1:65" s="2" customFormat="1" ht="11.25">
      <c r="A189" s="33"/>
      <c r="B189" s="34"/>
      <c r="C189" s="33"/>
      <c r="D189" s="163" t="s">
        <v>151</v>
      </c>
      <c r="E189" s="33"/>
      <c r="F189" s="164" t="s">
        <v>696</v>
      </c>
      <c r="G189" s="33"/>
      <c r="H189" s="33"/>
      <c r="I189" s="160"/>
      <c r="J189" s="33"/>
      <c r="K189" s="33"/>
      <c r="L189" s="34"/>
      <c r="M189" s="161"/>
      <c r="N189" s="162"/>
      <c r="O189" s="59"/>
      <c r="P189" s="59"/>
      <c r="Q189" s="59"/>
      <c r="R189" s="59"/>
      <c r="S189" s="59"/>
      <c r="T189" s="60"/>
      <c r="U189" s="33"/>
      <c r="V189" s="33"/>
      <c r="W189" s="33"/>
      <c r="X189" s="33"/>
      <c r="Y189" s="33"/>
      <c r="Z189" s="33"/>
      <c r="AA189" s="33"/>
      <c r="AB189" s="33"/>
      <c r="AC189" s="33"/>
      <c r="AD189" s="33"/>
      <c r="AE189" s="33"/>
      <c r="AT189" s="18" t="s">
        <v>151</v>
      </c>
      <c r="AU189" s="18" t="s">
        <v>83</v>
      </c>
    </row>
    <row r="190" spans="1:65" s="13" customFormat="1" ht="11.25">
      <c r="B190" s="166"/>
      <c r="D190" s="158" t="s">
        <v>155</v>
      </c>
      <c r="E190" s="167" t="s">
        <v>1</v>
      </c>
      <c r="F190" s="168" t="s">
        <v>697</v>
      </c>
      <c r="H190" s="169">
        <v>65</v>
      </c>
      <c r="I190" s="170"/>
      <c r="L190" s="166"/>
      <c r="M190" s="171"/>
      <c r="N190" s="172"/>
      <c r="O190" s="172"/>
      <c r="P190" s="172"/>
      <c r="Q190" s="172"/>
      <c r="R190" s="172"/>
      <c r="S190" s="172"/>
      <c r="T190" s="173"/>
      <c r="AT190" s="167" t="s">
        <v>155</v>
      </c>
      <c r="AU190" s="167" t="s">
        <v>83</v>
      </c>
      <c r="AV190" s="13" t="s">
        <v>83</v>
      </c>
      <c r="AW190" s="13" t="s">
        <v>30</v>
      </c>
      <c r="AX190" s="13" t="s">
        <v>81</v>
      </c>
      <c r="AY190" s="167" t="s">
        <v>140</v>
      </c>
    </row>
    <row r="191" spans="1:65" s="12" customFormat="1" ht="22.9" customHeight="1">
      <c r="B191" s="131"/>
      <c r="D191" s="132" t="s">
        <v>72</v>
      </c>
      <c r="E191" s="142" t="s">
        <v>199</v>
      </c>
      <c r="F191" s="142" t="s">
        <v>389</v>
      </c>
      <c r="I191" s="134"/>
      <c r="J191" s="143">
        <f>BK191</f>
        <v>0</v>
      </c>
      <c r="L191" s="131"/>
      <c r="M191" s="136"/>
      <c r="N191" s="137"/>
      <c r="O191" s="137"/>
      <c r="P191" s="138">
        <f>SUM(P192:P239)</f>
        <v>0</v>
      </c>
      <c r="Q191" s="137"/>
      <c r="R191" s="138">
        <f>SUM(R192:R239)</f>
        <v>1.3028200000000001</v>
      </c>
      <c r="S191" s="137"/>
      <c r="T191" s="139">
        <f>SUM(T192:T239)</f>
        <v>0</v>
      </c>
      <c r="AR191" s="132" t="s">
        <v>81</v>
      </c>
      <c r="AT191" s="140" t="s">
        <v>72</v>
      </c>
      <c r="AU191" s="140" t="s">
        <v>81</v>
      </c>
      <c r="AY191" s="132" t="s">
        <v>140</v>
      </c>
      <c r="BK191" s="141">
        <f>SUM(BK192:BK239)</f>
        <v>0</v>
      </c>
    </row>
    <row r="192" spans="1:65" s="2" customFormat="1" ht="24.2" customHeight="1">
      <c r="A192" s="33"/>
      <c r="B192" s="144"/>
      <c r="C192" s="145" t="s">
        <v>698</v>
      </c>
      <c r="D192" s="145" t="s">
        <v>142</v>
      </c>
      <c r="E192" s="146" t="s">
        <v>699</v>
      </c>
      <c r="F192" s="147" t="s">
        <v>700</v>
      </c>
      <c r="G192" s="148" t="s">
        <v>193</v>
      </c>
      <c r="H192" s="149">
        <v>35</v>
      </c>
      <c r="I192" s="150"/>
      <c r="J192" s="151">
        <f>ROUND(I192*H192,2)</f>
        <v>0</v>
      </c>
      <c r="K192" s="147" t="s">
        <v>146</v>
      </c>
      <c r="L192" s="34"/>
      <c r="M192" s="152" t="s">
        <v>1</v>
      </c>
      <c r="N192" s="153" t="s">
        <v>38</v>
      </c>
      <c r="O192" s="59"/>
      <c r="P192" s="154">
        <f>O192*H192</f>
        <v>0</v>
      </c>
      <c r="Q192" s="154">
        <v>0</v>
      </c>
      <c r="R192" s="154">
        <f>Q192*H192</f>
        <v>0</v>
      </c>
      <c r="S192" s="154">
        <v>0</v>
      </c>
      <c r="T192" s="155">
        <f>S192*H192</f>
        <v>0</v>
      </c>
      <c r="U192" s="33"/>
      <c r="V192" s="33"/>
      <c r="W192" s="33"/>
      <c r="X192" s="33"/>
      <c r="Y192" s="33"/>
      <c r="Z192" s="33"/>
      <c r="AA192" s="33"/>
      <c r="AB192" s="33"/>
      <c r="AC192" s="33"/>
      <c r="AD192" s="33"/>
      <c r="AE192" s="33"/>
      <c r="AR192" s="156" t="s">
        <v>147</v>
      </c>
      <c r="AT192" s="156" t="s">
        <v>142</v>
      </c>
      <c r="AU192" s="156" t="s">
        <v>83</v>
      </c>
      <c r="AY192" s="18" t="s">
        <v>140</v>
      </c>
      <c r="BE192" s="157">
        <f>IF(N192="základní",J192,0)</f>
        <v>0</v>
      </c>
      <c r="BF192" s="157">
        <f>IF(N192="snížená",J192,0)</f>
        <v>0</v>
      </c>
      <c r="BG192" s="157">
        <f>IF(N192="zákl. přenesená",J192,0)</f>
        <v>0</v>
      </c>
      <c r="BH192" s="157">
        <f>IF(N192="sníž. přenesená",J192,0)</f>
        <v>0</v>
      </c>
      <c r="BI192" s="157">
        <f>IF(N192="nulová",J192,0)</f>
        <v>0</v>
      </c>
      <c r="BJ192" s="18" t="s">
        <v>81</v>
      </c>
      <c r="BK192" s="157">
        <f>ROUND(I192*H192,2)</f>
        <v>0</v>
      </c>
      <c r="BL192" s="18" t="s">
        <v>147</v>
      </c>
      <c r="BM192" s="156" t="s">
        <v>701</v>
      </c>
    </row>
    <row r="193" spans="1:65" s="2" customFormat="1" ht="19.5">
      <c r="A193" s="33"/>
      <c r="B193" s="34"/>
      <c r="C193" s="33"/>
      <c r="D193" s="158" t="s">
        <v>149</v>
      </c>
      <c r="E193" s="33"/>
      <c r="F193" s="159" t="s">
        <v>702</v>
      </c>
      <c r="G193" s="33"/>
      <c r="H193" s="33"/>
      <c r="I193" s="160"/>
      <c r="J193" s="33"/>
      <c r="K193" s="33"/>
      <c r="L193" s="34"/>
      <c r="M193" s="161"/>
      <c r="N193" s="162"/>
      <c r="O193" s="59"/>
      <c r="P193" s="59"/>
      <c r="Q193" s="59"/>
      <c r="R193" s="59"/>
      <c r="S193" s="59"/>
      <c r="T193" s="60"/>
      <c r="U193" s="33"/>
      <c r="V193" s="33"/>
      <c r="W193" s="33"/>
      <c r="X193" s="33"/>
      <c r="Y193" s="33"/>
      <c r="Z193" s="33"/>
      <c r="AA193" s="33"/>
      <c r="AB193" s="33"/>
      <c r="AC193" s="33"/>
      <c r="AD193" s="33"/>
      <c r="AE193" s="33"/>
      <c r="AT193" s="18" t="s">
        <v>149</v>
      </c>
      <c r="AU193" s="18" t="s">
        <v>83</v>
      </c>
    </row>
    <row r="194" spans="1:65" s="2" customFormat="1" ht="11.25">
      <c r="A194" s="33"/>
      <c r="B194" s="34"/>
      <c r="C194" s="33"/>
      <c r="D194" s="163" t="s">
        <v>151</v>
      </c>
      <c r="E194" s="33"/>
      <c r="F194" s="164" t="s">
        <v>703</v>
      </c>
      <c r="G194" s="33"/>
      <c r="H194" s="33"/>
      <c r="I194" s="160"/>
      <c r="J194" s="33"/>
      <c r="K194" s="33"/>
      <c r="L194" s="34"/>
      <c r="M194" s="161"/>
      <c r="N194" s="162"/>
      <c r="O194" s="59"/>
      <c r="P194" s="59"/>
      <c r="Q194" s="59"/>
      <c r="R194" s="59"/>
      <c r="S194" s="59"/>
      <c r="T194" s="60"/>
      <c r="U194" s="33"/>
      <c r="V194" s="33"/>
      <c r="W194" s="33"/>
      <c r="X194" s="33"/>
      <c r="Y194" s="33"/>
      <c r="Z194" s="33"/>
      <c r="AA194" s="33"/>
      <c r="AB194" s="33"/>
      <c r="AC194" s="33"/>
      <c r="AD194" s="33"/>
      <c r="AE194" s="33"/>
      <c r="AT194" s="18" t="s">
        <v>151</v>
      </c>
      <c r="AU194" s="18" t="s">
        <v>83</v>
      </c>
    </row>
    <row r="195" spans="1:65" s="13" customFormat="1" ht="11.25">
      <c r="B195" s="166"/>
      <c r="D195" s="158" t="s">
        <v>155</v>
      </c>
      <c r="E195" s="167" t="s">
        <v>1</v>
      </c>
      <c r="F195" s="168" t="s">
        <v>704</v>
      </c>
      <c r="H195" s="169">
        <v>35</v>
      </c>
      <c r="I195" s="170"/>
      <c r="L195" s="166"/>
      <c r="M195" s="171"/>
      <c r="N195" s="172"/>
      <c r="O195" s="172"/>
      <c r="P195" s="172"/>
      <c r="Q195" s="172"/>
      <c r="R195" s="172"/>
      <c r="S195" s="172"/>
      <c r="T195" s="173"/>
      <c r="AT195" s="167" t="s">
        <v>155</v>
      </c>
      <c r="AU195" s="167" t="s">
        <v>83</v>
      </c>
      <c r="AV195" s="13" t="s">
        <v>83</v>
      </c>
      <c r="AW195" s="13" t="s">
        <v>30</v>
      </c>
      <c r="AX195" s="13" t="s">
        <v>81</v>
      </c>
      <c r="AY195" s="167" t="s">
        <v>140</v>
      </c>
    </row>
    <row r="196" spans="1:65" s="2" customFormat="1" ht="24.2" customHeight="1">
      <c r="A196" s="33"/>
      <c r="B196" s="144"/>
      <c r="C196" s="182" t="s">
        <v>284</v>
      </c>
      <c r="D196" s="182" t="s">
        <v>231</v>
      </c>
      <c r="E196" s="183" t="s">
        <v>705</v>
      </c>
      <c r="F196" s="184" t="s">
        <v>706</v>
      </c>
      <c r="G196" s="185" t="s">
        <v>193</v>
      </c>
      <c r="H196" s="186">
        <v>35</v>
      </c>
      <c r="I196" s="187"/>
      <c r="J196" s="188">
        <f>ROUND(I196*H196,2)</f>
        <v>0</v>
      </c>
      <c r="K196" s="184" t="s">
        <v>146</v>
      </c>
      <c r="L196" s="189"/>
      <c r="M196" s="190" t="s">
        <v>1</v>
      </c>
      <c r="N196" s="191" t="s">
        <v>38</v>
      </c>
      <c r="O196" s="59"/>
      <c r="P196" s="154">
        <f>O196*H196</f>
        <v>0</v>
      </c>
      <c r="Q196" s="154">
        <v>2.2000000000000001E-3</v>
      </c>
      <c r="R196" s="154">
        <f>Q196*H196</f>
        <v>7.6999999999999999E-2</v>
      </c>
      <c r="S196" s="154">
        <v>0</v>
      </c>
      <c r="T196" s="155">
        <f>S196*H196</f>
        <v>0</v>
      </c>
      <c r="U196" s="33"/>
      <c r="V196" s="33"/>
      <c r="W196" s="33"/>
      <c r="X196" s="33"/>
      <c r="Y196" s="33"/>
      <c r="Z196" s="33"/>
      <c r="AA196" s="33"/>
      <c r="AB196" s="33"/>
      <c r="AC196" s="33"/>
      <c r="AD196" s="33"/>
      <c r="AE196" s="33"/>
      <c r="AR196" s="156" t="s">
        <v>199</v>
      </c>
      <c r="AT196" s="156" t="s">
        <v>231</v>
      </c>
      <c r="AU196" s="156" t="s">
        <v>83</v>
      </c>
      <c r="AY196" s="18" t="s">
        <v>140</v>
      </c>
      <c r="BE196" s="157">
        <f>IF(N196="základní",J196,0)</f>
        <v>0</v>
      </c>
      <c r="BF196" s="157">
        <f>IF(N196="snížená",J196,0)</f>
        <v>0</v>
      </c>
      <c r="BG196" s="157">
        <f>IF(N196="zákl. přenesená",J196,0)</f>
        <v>0</v>
      </c>
      <c r="BH196" s="157">
        <f>IF(N196="sníž. přenesená",J196,0)</f>
        <v>0</v>
      </c>
      <c r="BI196" s="157">
        <f>IF(N196="nulová",J196,0)</f>
        <v>0</v>
      </c>
      <c r="BJ196" s="18" t="s">
        <v>81</v>
      </c>
      <c r="BK196" s="157">
        <f>ROUND(I196*H196,2)</f>
        <v>0</v>
      </c>
      <c r="BL196" s="18" t="s">
        <v>147</v>
      </c>
      <c r="BM196" s="156" t="s">
        <v>707</v>
      </c>
    </row>
    <row r="197" spans="1:65" s="2" customFormat="1" ht="19.5">
      <c r="A197" s="33"/>
      <c r="B197" s="34"/>
      <c r="C197" s="33"/>
      <c r="D197" s="158" t="s">
        <v>149</v>
      </c>
      <c r="E197" s="33"/>
      <c r="F197" s="159" t="s">
        <v>706</v>
      </c>
      <c r="G197" s="33"/>
      <c r="H197" s="33"/>
      <c r="I197" s="160"/>
      <c r="J197" s="33"/>
      <c r="K197" s="33"/>
      <c r="L197" s="34"/>
      <c r="M197" s="161"/>
      <c r="N197" s="162"/>
      <c r="O197" s="59"/>
      <c r="P197" s="59"/>
      <c r="Q197" s="59"/>
      <c r="R197" s="59"/>
      <c r="S197" s="59"/>
      <c r="T197" s="60"/>
      <c r="U197" s="33"/>
      <c r="V197" s="33"/>
      <c r="W197" s="33"/>
      <c r="X197" s="33"/>
      <c r="Y197" s="33"/>
      <c r="Z197" s="33"/>
      <c r="AA197" s="33"/>
      <c r="AB197" s="33"/>
      <c r="AC197" s="33"/>
      <c r="AD197" s="33"/>
      <c r="AE197" s="33"/>
      <c r="AT197" s="18" t="s">
        <v>149</v>
      </c>
      <c r="AU197" s="18" t="s">
        <v>83</v>
      </c>
    </row>
    <row r="198" spans="1:65" s="13" customFormat="1" ht="11.25">
      <c r="B198" s="166"/>
      <c r="D198" s="158" t="s">
        <v>155</v>
      </c>
      <c r="E198" s="167" t="s">
        <v>1</v>
      </c>
      <c r="F198" s="168" t="s">
        <v>704</v>
      </c>
      <c r="H198" s="169">
        <v>35</v>
      </c>
      <c r="I198" s="170"/>
      <c r="L198" s="166"/>
      <c r="M198" s="171"/>
      <c r="N198" s="172"/>
      <c r="O198" s="172"/>
      <c r="P198" s="172"/>
      <c r="Q198" s="172"/>
      <c r="R198" s="172"/>
      <c r="S198" s="172"/>
      <c r="T198" s="173"/>
      <c r="AT198" s="167" t="s">
        <v>155</v>
      </c>
      <c r="AU198" s="167" t="s">
        <v>83</v>
      </c>
      <c r="AV198" s="13" t="s">
        <v>83</v>
      </c>
      <c r="AW198" s="13" t="s">
        <v>30</v>
      </c>
      <c r="AX198" s="13" t="s">
        <v>81</v>
      </c>
      <c r="AY198" s="167" t="s">
        <v>140</v>
      </c>
    </row>
    <row r="199" spans="1:65" s="2" customFormat="1" ht="33" customHeight="1">
      <c r="A199" s="33"/>
      <c r="B199" s="144"/>
      <c r="C199" s="145" t="s">
        <v>708</v>
      </c>
      <c r="D199" s="145" t="s">
        <v>142</v>
      </c>
      <c r="E199" s="146" t="s">
        <v>709</v>
      </c>
      <c r="F199" s="147" t="s">
        <v>710</v>
      </c>
      <c r="G199" s="148" t="s">
        <v>193</v>
      </c>
      <c r="H199" s="149">
        <v>23</v>
      </c>
      <c r="I199" s="150"/>
      <c r="J199" s="151">
        <f>ROUND(I199*H199,2)</f>
        <v>0</v>
      </c>
      <c r="K199" s="147" t="s">
        <v>146</v>
      </c>
      <c r="L199" s="34"/>
      <c r="M199" s="152" t="s">
        <v>1</v>
      </c>
      <c r="N199" s="153" t="s">
        <v>38</v>
      </c>
      <c r="O199" s="59"/>
      <c r="P199" s="154">
        <f>O199*H199</f>
        <v>0</v>
      </c>
      <c r="Q199" s="154">
        <v>1.0000000000000001E-5</v>
      </c>
      <c r="R199" s="154">
        <f>Q199*H199</f>
        <v>2.3000000000000001E-4</v>
      </c>
      <c r="S199" s="154">
        <v>0</v>
      </c>
      <c r="T199" s="155">
        <f>S199*H199</f>
        <v>0</v>
      </c>
      <c r="U199" s="33"/>
      <c r="V199" s="33"/>
      <c r="W199" s="33"/>
      <c r="X199" s="33"/>
      <c r="Y199" s="33"/>
      <c r="Z199" s="33"/>
      <c r="AA199" s="33"/>
      <c r="AB199" s="33"/>
      <c r="AC199" s="33"/>
      <c r="AD199" s="33"/>
      <c r="AE199" s="33"/>
      <c r="AR199" s="156" t="s">
        <v>147</v>
      </c>
      <c r="AT199" s="156" t="s">
        <v>142</v>
      </c>
      <c r="AU199" s="156" t="s">
        <v>83</v>
      </c>
      <c r="AY199" s="18" t="s">
        <v>140</v>
      </c>
      <c r="BE199" s="157">
        <f>IF(N199="základní",J199,0)</f>
        <v>0</v>
      </c>
      <c r="BF199" s="157">
        <f>IF(N199="snížená",J199,0)</f>
        <v>0</v>
      </c>
      <c r="BG199" s="157">
        <f>IF(N199="zákl. přenesená",J199,0)</f>
        <v>0</v>
      </c>
      <c r="BH199" s="157">
        <f>IF(N199="sníž. přenesená",J199,0)</f>
        <v>0</v>
      </c>
      <c r="BI199" s="157">
        <f>IF(N199="nulová",J199,0)</f>
        <v>0</v>
      </c>
      <c r="BJ199" s="18" t="s">
        <v>81</v>
      </c>
      <c r="BK199" s="157">
        <f>ROUND(I199*H199,2)</f>
        <v>0</v>
      </c>
      <c r="BL199" s="18" t="s">
        <v>147</v>
      </c>
      <c r="BM199" s="156" t="s">
        <v>711</v>
      </c>
    </row>
    <row r="200" spans="1:65" s="2" customFormat="1" ht="29.25">
      <c r="A200" s="33"/>
      <c r="B200" s="34"/>
      <c r="C200" s="33"/>
      <c r="D200" s="158" t="s">
        <v>149</v>
      </c>
      <c r="E200" s="33"/>
      <c r="F200" s="159" t="s">
        <v>712</v>
      </c>
      <c r="G200" s="33"/>
      <c r="H200" s="33"/>
      <c r="I200" s="160"/>
      <c r="J200" s="33"/>
      <c r="K200" s="33"/>
      <c r="L200" s="34"/>
      <c r="M200" s="161"/>
      <c r="N200" s="162"/>
      <c r="O200" s="59"/>
      <c r="P200" s="59"/>
      <c r="Q200" s="59"/>
      <c r="R200" s="59"/>
      <c r="S200" s="59"/>
      <c r="T200" s="60"/>
      <c r="U200" s="33"/>
      <c r="V200" s="33"/>
      <c r="W200" s="33"/>
      <c r="X200" s="33"/>
      <c r="Y200" s="33"/>
      <c r="Z200" s="33"/>
      <c r="AA200" s="33"/>
      <c r="AB200" s="33"/>
      <c r="AC200" s="33"/>
      <c r="AD200" s="33"/>
      <c r="AE200" s="33"/>
      <c r="AT200" s="18" t="s">
        <v>149</v>
      </c>
      <c r="AU200" s="18" t="s">
        <v>83</v>
      </c>
    </row>
    <row r="201" spans="1:65" s="2" customFormat="1" ht="11.25">
      <c r="A201" s="33"/>
      <c r="B201" s="34"/>
      <c r="C201" s="33"/>
      <c r="D201" s="163" t="s">
        <v>151</v>
      </c>
      <c r="E201" s="33"/>
      <c r="F201" s="164" t="s">
        <v>713</v>
      </c>
      <c r="G201" s="33"/>
      <c r="H201" s="33"/>
      <c r="I201" s="160"/>
      <c r="J201" s="33"/>
      <c r="K201" s="33"/>
      <c r="L201" s="34"/>
      <c r="M201" s="161"/>
      <c r="N201" s="162"/>
      <c r="O201" s="59"/>
      <c r="P201" s="59"/>
      <c r="Q201" s="59"/>
      <c r="R201" s="59"/>
      <c r="S201" s="59"/>
      <c r="T201" s="60"/>
      <c r="U201" s="33"/>
      <c r="V201" s="33"/>
      <c r="W201" s="33"/>
      <c r="X201" s="33"/>
      <c r="Y201" s="33"/>
      <c r="Z201" s="33"/>
      <c r="AA201" s="33"/>
      <c r="AB201" s="33"/>
      <c r="AC201" s="33"/>
      <c r="AD201" s="33"/>
      <c r="AE201" s="33"/>
      <c r="AT201" s="18" t="s">
        <v>151</v>
      </c>
      <c r="AU201" s="18" t="s">
        <v>83</v>
      </c>
    </row>
    <row r="202" spans="1:65" s="13" customFormat="1" ht="11.25">
      <c r="B202" s="166"/>
      <c r="D202" s="158" t="s">
        <v>155</v>
      </c>
      <c r="E202" s="167" t="s">
        <v>1</v>
      </c>
      <c r="F202" s="168" t="s">
        <v>251</v>
      </c>
      <c r="H202" s="169">
        <v>23</v>
      </c>
      <c r="I202" s="170"/>
      <c r="L202" s="166"/>
      <c r="M202" s="171"/>
      <c r="N202" s="172"/>
      <c r="O202" s="172"/>
      <c r="P202" s="172"/>
      <c r="Q202" s="172"/>
      <c r="R202" s="172"/>
      <c r="S202" s="172"/>
      <c r="T202" s="173"/>
      <c r="AT202" s="167" t="s">
        <v>155</v>
      </c>
      <c r="AU202" s="167" t="s">
        <v>83</v>
      </c>
      <c r="AV202" s="13" t="s">
        <v>83</v>
      </c>
      <c r="AW202" s="13" t="s">
        <v>30</v>
      </c>
      <c r="AX202" s="13" t="s">
        <v>81</v>
      </c>
      <c r="AY202" s="167" t="s">
        <v>140</v>
      </c>
    </row>
    <row r="203" spans="1:65" s="2" customFormat="1" ht="24.2" customHeight="1">
      <c r="A203" s="33"/>
      <c r="B203" s="144"/>
      <c r="C203" s="145" t="s">
        <v>8</v>
      </c>
      <c r="D203" s="145" t="s">
        <v>142</v>
      </c>
      <c r="E203" s="146" t="s">
        <v>714</v>
      </c>
      <c r="F203" s="147" t="s">
        <v>715</v>
      </c>
      <c r="G203" s="148" t="s">
        <v>193</v>
      </c>
      <c r="H203" s="149">
        <v>23</v>
      </c>
      <c r="I203" s="150"/>
      <c r="J203" s="151">
        <f>ROUND(I203*H203,2)</f>
        <v>0</v>
      </c>
      <c r="K203" s="147" t="s">
        <v>146</v>
      </c>
      <c r="L203" s="34"/>
      <c r="M203" s="152" t="s">
        <v>1</v>
      </c>
      <c r="N203" s="153" t="s">
        <v>38</v>
      </c>
      <c r="O203" s="59"/>
      <c r="P203" s="154">
        <f>O203*H203</f>
        <v>0</v>
      </c>
      <c r="Q203" s="154">
        <v>3.9300000000000003E-3</v>
      </c>
      <c r="R203" s="154">
        <f>Q203*H203</f>
        <v>9.0390000000000012E-2</v>
      </c>
      <c r="S203" s="154">
        <v>0</v>
      </c>
      <c r="T203" s="155">
        <f>S203*H203</f>
        <v>0</v>
      </c>
      <c r="U203" s="33"/>
      <c r="V203" s="33"/>
      <c r="W203" s="33"/>
      <c r="X203" s="33"/>
      <c r="Y203" s="33"/>
      <c r="Z203" s="33"/>
      <c r="AA203" s="33"/>
      <c r="AB203" s="33"/>
      <c r="AC203" s="33"/>
      <c r="AD203" s="33"/>
      <c r="AE203" s="33"/>
      <c r="AR203" s="156" t="s">
        <v>147</v>
      </c>
      <c r="AT203" s="156" t="s">
        <v>142</v>
      </c>
      <c r="AU203" s="156" t="s">
        <v>83</v>
      </c>
      <c r="AY203" s="18" t="s">
        <v>140</v>
      </c>
      <c r="BE203" s="157">
        <f>IF(N203="základní",J203,0)</f>
        <v>0</v>
      </c>
      <c r="BF203" s="157">
        <f>IF(N203="snížená",J203,0)</f>
        <v>0</v>
      </c>
      <c r="BG203" s="157">
        <f>IF(N203="zákl. přenesená",J203,0)</f>
        <v>0</v>
      </c>
      <c r="BH203" s="157">
        <f>IF(N203="sníž. přenesená",J203,0)</f>
        <v>0</v>
      </c>
      <c r="BI203" s="157">
        <f>IF(N203="nulová",J203,0)</f>
        <v>0</v>
      </c>
      <c r="BJ203" s="18" t="s">
        <v>81</v>
      </c>
      <c r="BK203" s="157">
        <f>ROUND(I203*H203,2)</f>
        <v>0</v>
      </c>
      <c r="BL203" s="18" t="s">
        <v>147</v>
      </c>
      <c r="BM203" s="156" t="s">
        <v>716</v>
      </c>
    </row>
    <row r="204" spans="1:65" s="2" customFormat="1" ht="29.25">
      <c r="A204" s="33"/>
      <c r="B204" s="34"/>
      <c r="C204" s="33"/>
      <c r="D204" s="158" t="s">
        <v>149</v>
      </c>
      <c r="E204" s="33"/>
      <c r="F204" s="159" t="s">
        <v>717</v>
      </c>
      <c r="G204" s="33"/>
      <c r="H204" s="33"/>
      <c r="I204" s="160"/>
      <c r="J204" s="33"/>
      <c r="K204" s="33"/>
      <c r="L204" s="34"/>
      <c r="M204" s="161"/>
      <c r="N204" s="162"/>
      <c r="O204" s="59"/>
      <c r="P204" s="59"/>
      <c r="Q204" s="59"/>
      <c r="R204" s="59"/>
      <c r="S204" s="59"/>
      <c r="T204" s="60"/>
      <c r="U204" s="33"/>
      <c r="V204" s="33"/>
      <c r="W204" s="33"/>
      <c r="X204" s="33"/>
      <c r="Y204" s="33"/>
      <c r="Z204" s="33"/>
      <c r="AA204" s="33"/>
      <c r="AB204" s="33"/>
      <c r="AC204" s="33"/>
      <c r="AD204" s="33"/>
      <c r="AE204" s="33"/>
      <c r="AT204" s="18" t="s">
        <v>149</v>
      </c>
      <c r="AU204" s="18" t="s">
        <v>83</v>
      </c>
    </row>
    <row r="205" spans="1:65" s="2" customFormat="1" ht="11.25">
      <c r="A205" s="33"/>
      <c r="B205" s="34"/>
      <c r="C205" s="33"/>
      <c r="D205" s="163" t="s">
        <v>151</v>
      </c>
      <c r="E205" s="33"/>
      <c r="F205" s="164" t="s">
        <v>718</v>
      </c>
      <c r="G205" s="33"/>
      <c r="H205" s="33"/>
      <c r="I205" s="160"/>
      <c r="J205" s="33"/>
      <c r="K205" s="33"/>
      <c r="L205" s="34"/>
      <c r="M205" s="161"/>
      <c r="N205" s="162"/>
      <c r="O205" s="59"/>
      <c r="P205" s="59"/>
      <c r="Q205" s="59"/>
      <c r="R205" s="59"/>
      <c r="S205" s="59"/>
      <c r="T205" s="60"/>
      <c r="U205" s="33"/>
      <c r="V205" s="33"/>
      <c r="W205" s="33"/>
      <c r="X205" s="33"/>
      <c r="Y205" s="33"/>
      <c r="Z205" s="33"/>
      <c r="AA205" s="33"/>
      <c r="AB205" s="33"/>
      <c r="AC205" s="33"/>
      <c r="AD205" s="33"/>
      <c r="AE205" s="33"/>
      <c r="AT205" s="18" t="s">
        <v>151</v>
      </c>
      <c r="AU205" s="18" t="s">
        <v>83</v>
      </c>
    </row>
    <row r="206" spans="1:65" s="13" customFormat="1" ht="11.25">
      <c r="B206" s="166"/>
      <c r="D206" s="158" t="s">
        <v>155</v>
      </c>
      <c r="E206" s="167" t="s">
        <v>1</v>
      </c>
      <c r="F206" s="168" t="s">
        <v>251</v>
      </c>
      <c r="H206" s="169">
        <v>23</v>
      </c>
      <c r="I206" s="170"/>
      <c r="L206" s="166"/>
      <c r="M206" s="171"/>
      <c r="N206" s="172"/>
      <c r="O206" s="172"/>
      <c r="P206" s="172"/>
      <c r="Q206" s="172"/>
      <c r="R206" s="172"/>
      <c r="S206" s="172"/>
      <c r="T206" s="173"/>
      <c r="AT206" s="167" t="s">
        <v>155</v>
      </c>
      <c r="AU206" s="167" t="s">
        <v>83</v>
      </c>
      <c r="AV206" s="13" t="s">
        <v>83</v>
      </c>
      <c r="AW206" s="13" t="s">
        <v>30</v>
      </c>
      <c r="AX206" s="13" t="s">
        <v>81</v>
      </c>
      <c r="AY206" s="167" t="s">
        <v>140</v>
      </c>
    </row>
    <row r="207" spans="1:65" s="2" customFormat="1" ht="24.2" customHeight="1">
      <c r="A207" s="33"/>
      <c r="B207" s="144"/>
      <c r="C207" s="145" t="s">
        <v>606</v>
      </c>
      <c r="D207" s="145" t="s">
        <v>142</v>
      </c>
      <c r="E207" s="146" t="s">
        <v>719</v>
      </c>
      <c r="F207" s="147" t="s">
        <v>720</v>
      </c>
      <c r="G207" s="148" t="s">
        <v>393</v>
      </c>
      <c r="H207" s="149">
        <v>6</v>
      </c>
      <c r="I207" s="150"/>
      <c r="J207" s="151">
        <f>ROUND(I207*H207,2)</f>
        <v>0</v>
      </c>
      <c r="K207" s="147" t="s">
        <v>146</v>
      </c>
      <c r="L207" s="34"/>
      <c r="M207" s="152" t="s">
        <v>1</v>
      </c>
      <c r="N207" s="153" t="s">
        <v>38</v>
      </c>
      <c r="O207" s="59"/>
      <c r="P207" s="154">
        <f>O207*H207</f>
        <v>0</v>
      </c>
      <c r="Q207" s="154">
        <v>0</v>
      </c>
      <c r="R207" s="154">
        <f>Q207*H207</f>
        <v>0</v>
      </c>
      <c r="S207" s="154">
        <v>0</v>
      </c>
      <c r="T207" s="155">
        <f>S207*H207</f>
        <v>0</v>
      </c>
      <c r="U207" s="33"/>
      <c r="V207" s="33"/>
      <c r="W207" s="33"/>
      <c r="X207" s="33"/>
      <c r="Y207" s="33"/>
      <c r="Z207" s="33"/>
      <c r="AA207" s="33"/>
      <c r="AB207" s="33"/>
      <c r="AC207" s="33"/>
      <c r="AD207" s="33"/>
      <c r="AE207" s="33"/>
      <c r="AR207" s="156" t="s">
        <v>147</v>
      </c>
      <c r="AT207" s="156" t="s">
        <v>142</v>
      </c>
      <c r="AU207" s="156" t="s">
        <v>83</v>
      </c>
      <c r="AY207" s="18" t="s">
        <v>140</v>
      </c>
      <c r="BE207" s="157">
        <f>IF(N207="základní",J207,0)</f>
        <v>0</v>
      </c>
      <c r="BF207" s="157">
        <f>IF(N207="snížená",J207,0)</f>
        <v>0</v>
      </c>
      <c r="BG207" s="157">
        <f>IF(N207="zákl. přenesená",J207,0)</f>
        <v>0</v>
      </c>
      <c r="BH207" s="157">
        <f>IF(N207="sníž. přenesená",J207,0)</f>
        <v>0</v>
      </c>
      <c r="BI207" s="157">
        <f>IF(N207="nulová",J207,0)</f>
        <v>0</v>
      </c>
      <c r="BJ207" s="18" t="s">
        <v>81</v>
      </c>
      <c r="BK207" s="157">
        <f>ROUND(I207*H207,2)</f>
        <v>0</v>
      </c>
      <c r="BL207" s="18" t="s">
        <v>147</v>
      </c>
      <c r="BM207" s="156" t="s">
        <v>721</v>
      </c>
    </row>
    <row r="208" spans="1:65" s="2" customFormat="1" ht="19.5">
      <c r="A208" s="33"/>
      <c r="B208" s="34"/>
      <c r="C208" s="33"/>
      <c r="D208" s="158" t="s">
        <v>149</v>
      </c>
      <c r="E208" s="33"/>
      <c r="F208" s="159" t="s">
        <v>722</v>
      </c>
      <c r="G208" s="33"/>
      <c r="H208" s="33"/>
      <c r="I208" s="160"/>
      <c r="J208" s="33"/>
      <c r="K208" s="33"/>
      <c r="L208" s="34"/>
      <c r="M208" s="161"/>
      <c r="N208" s="162"/>
      <c r="O208" s="59"/>
      <c r="P208" s="59"/>
      <c r="Q208" s="59"/>
      <c r="R208" s="59"/>
      <c r="S208" s="59"/>
      <c r="T208" s="60"/>
      <c r="U208" s="33"/>
      <c r="V208" s="33"/>
      <c r="W208" s="33"/>
      <c r="X208" s="33"/>
      <c r="Y208" s="33"/>
      <c r="Z208" s="33"/>
      <c r="AA208" s="33"/>
      <c r="AB208" s="33"/>
      <c r="AC208" s="33"/>
      <c r="AD208" s="33"/>
      <c r="AE208" s="33"/>
      <c r="AT208" s="18" t="s">
        <v>149</v>
      </c>
      <c r="AU208" s="18" t="s">
        <v>83</v>
      </c>
    </row>
    <row r="209" spans="1:65" s="2" customFormat="1" ht="11.25">
      <c r="A209" s="33"/>
      <c r="B209" s="34"/>
      <c r="C209" s="33"/>
      <c r="D209" s="163" t="s">
        <v>151</v>
      </c>
      <c r="E209" s="33"/>
      <c r="F209" s="164" t="s">
        <v>723</v>
      </c>
      <c r="G209" s="33"/>
      <c r="H209" s="33"/>
      <c r="I209" s="160"/>
      <c r="J209" s="33"/>
      <c r="K209" s="33"/>
      <c r="L209" s="34"/>
      <c r="M209" s="161"/>
      <c r="N209" s="162"/>
      <c r="O209" s="59"/>
      <c r="P209" s="59"/>
      <c r="Q209" s="59"/>
      <c r="R209" s="59"/>
      <c r="S209" s="59"/>
      <c r="T209" s="60"/>
      <c r="U209" s="33"/>
      <c r="V209" s="33"/>
      <c r="W209" s="33"/>
      <c r="X209" s="33"/>
      <c r="Y209" s="33"/>
      <c r="Z209" s="33"/>
      <c r="AA209" s="33"/>
      <c r="AB209" s="33"/>
      <c r="AC209" s="33"/>
      <c r="AD209" s="33"/>
      <c r="AE209" s="33"/>
      <c r="AT209" s="18" t="s">
        <v>151</v>
      </c>
      <c r="AU209" s="18" t="s">
        <v>83</v>
      </c>
    </row>
    <row r="210" spans="1:65" s="13" customFormat="1" ht="11.25">
      <c r="B210" s="166"/>
      <c r="D210" s="158" t="s">
        <v>155</v>
      </c>
      <c r="E210" s="167" t="s">
        <v>1</v>
      </c>
      <c r="F210" s="168" t="s">
        <v>172</v>
      </c>
      <c r="H210" s="169">
        <v>6</v>
      </c>
      <c r="I210" s="170"/>
      <c r="L210" s="166"/>
      <c r="M210" s="171"/>
      <c r="N210" s="172"/>
      <c r="O210" s="172"/>
      <c r="P210" s="172"/>
      <c r="Q210" s="172"/>
      <c r="R210" s="172"/>
      <c r="S210" s="172"/>
      <c r="T210" s="173"/>
      <c r="AT210" s="167" t="s">
        <v>155</v>
      </c>
      <c r="AU210" s="167" t="s">
        <v>83</v>
      </c>
      <c r="AV210" s="13" t="s">
        <v>83</v>
      </c>
      <c r="AW210" s="13" t="s">
        <v>30</v>
      </c>
      <c r="AX210" s="13" t="s">
        <v>81</v>
      </c>
      <c r="AY210" s="167" t="s">
        <v>140</v>
      </c>
    </row>
    <row r="211" spans="1:65" s="2" customFormat="1" ht="16.5" customHeight="1">
      <c r="A211" s="33"/>
      <c r="B211" s="144"/>
      <c r="C211" s="182" t="s">
        <v>257</v>
      </c>
      <c r="D211" s="182" t="s">
        <v>231</v>
      </c>
      <c r="E211" s="183" t="s">
        <v>724</v>
      </c>
      <c r="F211" s="184" t="s">
        <v>725</v>
      </c>
      <c r="G211" s="185" t="s">
        <v>393</v>
      </c>
      <c r="H211" s="186">
        <v>6</v>
      </c>
      <c r="I211" s="187"/>
      <c r="J211" s="188">
        <f>ROUND(I211*H211,2)</f>
        <v>0</v>
      </c>
      <c r="K211" s="184" t="s">
        <v>146</v>
      </c>
      <c r="L211" s="189"/>
      <c r="M211" s="190" t="s">
        <v>1</v>
      </c>
      <c r="N211" s="191" t="s">
        <v>38</v>
      </c>
      <c r="O211" s="59"/>
      <c r="P211" s="154">
        <f>O211*H211</f>
        <v>0</v>
      </c>
      <c r="Q211" s="154">
        <v>1E-3</v>
      </c>
      <c r="R211" s="154">
        <f>Q211*H211</f>
        <v>6.0000000000000001E-3</v>
      </c>
      <c r="S211" s="154">
        <v>0</v>
      </c>
      <c r="T211" s="155">
        <f>S211*H211</f>
        <v>0</v>
      </c>
      <c r="U211" s="33"/>
      <c r="V211" s="33"/>
      <c r="W211" s="33"/>
      <c r="X211" s="33"/>
      <c r="Y211" s="33"/>
      <c r="Z211" s="33"/>
      <c r="AA211" s="33"/>
      <c r="AB211" s="33"/>
      <c r="AC211" s="33"/>
      <c r="AD211" s="33"/>
      <c r="AE211" s="33"/>
      <c r="AR211" s="156" t="s">
        <v>199</v>
      </c>
      <c r="AT211" s="156" t="s">
        <v>231</v>
      </c>
      <c r="AU211" s="156" t="s">
        <v>83</v>
      </c>
      <c r="AY211" s="18" t="s">
        <v>140</v>
      </c>
      <c r="BE211" s="157">
        <f>IF(N211="základní",J211,0)</f>
        <v>0</v>
      </c>
      <c r="BF211" s="157">
        <f>IF(N211="snížená",J211,0)</f>
        <v>0</v>
      </c>
      <c r="BG211" s="157">
        <f>IF(N211="zákl. přenesená",J211,0)</f>
        <v>0</v>
      </c>
      <c r="BH211" s="157">
        <f>IF(N211="sníž. přenesená",J211,0)</f>
        <v>0</v>
      </c>
      <c r="BI211" s="157">
        <f>IF(N211="nulová",J211,0)</f>
        <v>0</v>
      </c>
      <c r="BJ211" s="18" t="s">
        <v>81</v>
      </c>
      <c r="BK211" s="157">
        <f>ROUND(I211*H211,2)</f>
        <v>0</v>
      </c>
      <c r="BL211" s="18" t="s">
        <v>147</v>
      </c>
      <c r="BM211" s="156" t="s">
        <v>726</v>
      </c>
    </row>
    <row r="212" spans="1:65" s="2" customFormat="1" ht="11.25">
      <c r="A212" s="33"/>
      <c r="B212" s="34"/>
      <c r="C212" s="33"/>
      <c r="D212" s="158" t="s">
        <v>149</v>
      </c>
      <c r="E212" s="33"/>
      <c r="F212" s="159" t="s">
        <v>725</v>
      </c>
      <c r="G212" s="33"/>
      <c r="H212" s="33"/>
      <c r="I212" s="160"/>
      <c r="J212" s="33"/>
      <c r="K212" s="33"/>
      <c r="L212" s="34"/>
      <c r="M212" s="161"/>
      <c r="N212" s="162"/>
      <c r="O212" s="59"/>
      <c r="P212" s="59"/>
      <c r="Q212" s="59"/>
      <c r="R212" s="59"/>
      <c r="S212" s="59"/>
      <c r="T212" s="60"/>
      <c r="U212" s="33"/>
      <c r="V212" s="33"/>
      <c r="W212" s="33"/>
      <c r="X212" s="33"/>
      <c r="Y212" s="33"/>
      <c r="Z212" s="33"/>
      <c r="AA212" s="33"/>
      <c r="AB212" s="33"/>
      <c r="AC212" s="33"/>
      <c r="AD212" s="33"/>
      <c r="AE212" s="33"/>
      <c r="AT212" s="18" t="s">
        <v>149</v>
      </c>
      <c r="AU212" s="18" t="s">
        <v>83</v>
      </c>
    </row>
    <row r="213" spans="1:65" s="13" customFormat="1" ht="11.25">
      <c r="B213" s="166"/>
      <c r="D213" s="158" t="s">
        <v>155</v>
      </c>
      <c r="E213" s="167" t="s">
        <v>1</v>
      </c>
      <c r="F213" s="168" t="s">
        <v>172</v>
      </c>
      <c r="H213" s="169">
        <v>6</v>
      </c>
      <c r="I213" s="170"/>
      <c r="L213" s="166"/>
      <c r="M213" s="171"/>
      <c r="N213" s="172"/>
      <c r="O213" s="172"/>
      <c r="P213" s="172"/>
      <c r="Q213" s="172"/>
      <c r="R213" s="172"/>
      <c r="S213" s="172"/>
      <c r="T213" s="173"/>
      <c r="AT213" s="167" t="s">
        <v>155</v>
      </c>
      <c r="AU213" s="167" t="s">
        <v>83</v>
      </c>
      <c r="AV213" s="13" t="s">
        <v>83</v>
      </c>
      <c r="AW213" s="13" t="s">
        <v>30</v>
      </c>
      <c r="AX213" s="13" t="s">
        <v>81</v>
      </c>
      <c r="AY213" s="167" t="s">
        <v>140</v>
      </c>
    </row>
    <row r="214" spans="1:65" s="2" customFormat="1" ht="24.2" customHeight="1">
      <c r="A214" s="33"/>
      <c r="B214" s="144"/>
      <c r="C214" s="145" t="s">
        <v>206</v>
      </c>
      <c r="D214" s="145" t="s">
        <v>142</v>
      </c>
      <c r="E214" s="146" t="s">
        <v>727</v>
      </c>
      <c r="F214" s="147" t="s">
        <v>728</v>
      </c>
      <c r="G214" s="148" t="s">
        <v>393</v>
      </c>
      <c r="H214" s="149">
        <v>3</v>
      </c>
      <c r="I214" s="150"/>
      <c r="J214" s="151">
        <f>ROUND(I214*H214,2)</f>
        <v>0</v>
      </c>
      <c r="K214" s="147" t="s">
        <v>238</v>
      </c>
      <c r="L214" s="34"/>
      <c r="M214" s="152" t="s">
        <v>1</v>
      </c>
      <c r="N214" s="153" t="s">
        <v>38</v>
      </c>
      <c r="O214" s="59"/>
      <c r="P214" s="154">
        <f>O214*H214</f>
        <v>0</v>
      </c>
      <c r="Q214" s="154">
        <v>0.34089999999999998</v>
      </c>
      <c r="R214" s="154">
        <f>Q214*H214</f>
        <v>1.0226999999999999</v>
      </c>
      <c r="S214" s="154">
        <v>0</v>
      </c>
      <c r="T214" s="155">
        <f>S214*H214</f>
        <v>0</v>
      </c>
      <c r="U214" s="33"/>
      <c r="V214" s="33"/>
      <c r="W214" s="33"/>
      <c r="X214" s="33"/>
      <c r="Y214" s="33"/>
      <c r="Z214" s="33"/>
      <c r="AA214" s="33"/>
      <c r="AB214" s="33"/>
      <c r="AC214" s="33"/>
      <c r="AD214" s="33"/>
      <c r="AE214" s="33"/>
      <c r="AR214" s="156" t="s">
        <v>147</v>
      </c>
      <c r="AT214" s="156" t="s">
        <v>142</v>
      </c>
      <c r="AU214" s="156" t="s">
        <v>83</v>
      </c>
      <c r="AY214" s="18" t="s">
        <v>140</v>
      </c>
      <c r="BE214" s="157">
        <f>IF(N214="základní",J214,0)</f>
        <v>0</v>
      </c>
      <c r="BF214" s="157">
        <f>IF(N214="snížená",J214,0)</f>
        <v>0</v>
      </c>
      <c r="BG214" s="157">
        <f>IF(N214="zákl. přenesená",J214,0)</f>
        <v>0</v>
      </c>
      <c r="BH214" s="157">
        <f>IF(N214="sníž. přenesená",J214,0)</f>
        <v>0</v>
      </c>
      <c r="BI214" s="157">
        <f>IF(N214="nulová",J214,0)</f>
        <v>0</v>
      </c>
      <c r="BJ214" s="18" t="s">
        <v>81</v>
      </c>
      <c r="BK214" s="157">
        <f>ROUND(I214*H214,2)</f>
        <v>0</v>
      </c>
      <c r="BL214" s="18" t="s">
        <v>147</v>
      </c>
      <c r="BM214" s="156" t="s">
        <v>729</v>
      </c>
    </row>
    <row r="215" spans="1:65" s="2" customFormat="1" ht="19.5">
      <c r="A215" s="33"/>
      <c r="B215" s="34"/>
      <c r="C215" s="33"/>
      <c r="D215" s="158" t="s">
        <v>149</v>
      </c>
      <c r="E215" s="33"/>
      <c r="F215" s="159" t="s">
        <v>730</v>
      </c>
      <c r="G215" s="33"/>
      <c r="H215" s="33"/>
      <c r="I215" s="160"/>
      <c r="J215" s="33"/>
      <c r="K215" s="33"/>
      <c r="L215" s="34"/>
      <c r="M215" s="161"/>
      <c r="N215" s="162"/>
      <c r="O215" s="59"/>
      <c r="P215" s="59"/>
      <c r="Q215" s="59"/>
      <c r="R215" s="59"/>
      <c r="S215" s="59"/>
      <c r="T215" s="60"/>
      <c r="U215" s="33"/>
      <c r="V215" s="33"/>
      <c r="W215" s="33"/>
      <c r="X215" s="33"/>
      <c r="Y215" s="33"/>
      <c r="Z215" s="33"/>
      <c r="AA215" s="33"/>
      <c r="AB215" s="33"/>
      <c r="AC215" s="33"/>
      <c r="AD215" s="33"/>
      <c r="AE215" s="33"/>
      <c r="AT215" s="18" t="s">
        <v>149</v>
      </c>
      <c r="AU215" s="18" t="s">
        <v>83</v>
      </c>
    </row>
    <row r="216" spans="1:65" s="2" customFormat="1" ht="97.5">
      <c r="A216" s="33"/>
      <c r="B216" s="34"/>
      <c r="C216" s="33"/>
      <c r="D216" s="158" t="s">
        <v>153</v>
      </c>
      <c r="E216" s="33"/>
      <c r="F216" s="165" t="s">
        <v>731</v>
      </c>
      <c r="G216" s="33"/>
      <c r="H216" s="33"/>
      <c r="I216" s="160"/>
      <c r="J216" s="33"/>
      <c r="K216" s="33"/>
      <c r="L216" s="34"/>
      <c r="M216" s="161"/>
      <c r="N216" s="162"/>
      <c r="O216" s="59"/>
      <c r="P216" s="59"/>
      <c r="Q216" s="59"/>
      <c r="R216" s="59"/>
      <c r="S216" s="59"/>
      <c r="T216" s="60"/>
      <c r="U216" s="33"/>
      <c r="V216" s="33"/>
      <c r="W216" s="33"/>
      <c r="X216" s="33"/>
      <c r="Y216" s="33"/>
      <c r="Z216" s="33"/>
      <c r="AA216" s="33"/>
      <c r="AB216" s="33"/>
      <c r="AC216" s="33"/>
      <c r="AD216" s="33"/>
      <c r="AE216" s="33"/>
      <c r="AT216" s="18" t="s">
        <v>153</v>
      </c>
      <c r="AU216" s="18" t="s">
        <v>83</v>
      </c>
    </row>
    <row r="217" spans="1:65" s="13" customFormat="1" ht="11.25">
      <c r="B217" s="166"/>
      <c r="D217" s="158" t="s">
        <v>155</v>
      </c>
      <c r="E217" s="167" t="s">
        <v>1</v>
      </c>
      <c r="F217" s="168" t="s">
        <v>732</v>
      </c>
      <c r="H217" s="169">
        <v>3</v>
      </c>
      <c r="I217" s="170"/>
      <c r="L217" s="166"/>
      <c r="M217" s="171"/>
      <c r="N217" s="172"/>
      <c r="O217" s="172"/>
      <c r="P217" s="172"/>
      <c r="Q217" s="172"/>
      <c r="R217" s="172"/>
      <c r="S217" s="172"/>
      <c r="T217" s="173"/>
      <c r="AT217" s="167" t="s">
        <v>155</v>
      </c>
      <c r="AU217" s="167" t="s">
        <v>83</v>
      </c>
      <c r="AV217" s="13" t="s">
        <v>83</v>
      </c>
      <c r="AW217" s="13" t="s">
        <v>30</v>
      </c>
      <c r="AX217" s="13" t="s">
        <v>81</v>
      </c>
      <c r="AY217" s="167" t="s">
        <v>140</v>
      </c>
    </row>
    <row r="218" spans="1:65" s="2" customFormat="1" ht="21.75" customHeight="1">
      <c r="A218" s="33"/>
      <c r="B218" s="144"/>
      <c r="C218" s="182" t="s">
        <v>307</v>
      </c>
      <c r="D218" s="182" t="s">
        <v>231</v>
      </c>
      <c r="E218" s="183" t="s">
        <v>733</v>
      </c>
      <c r="F218" s="184" t="s">
        <v>734</v>
      </c>
      <c r="G218" s="185" t="s">
        <v>393</v>
      </c>
      <c r="H218" s="186">
        <v>3</v>
      </c>
      <c r="I218" s="187"/>
      <c r="J218" s="188">
        <f>ROUND(I218*H218,2)</f>
        <v>0</v>
      </c>
      <c r="K218" s="184" t="s">
        <v>1</v>
      </c>
      <c r="L218" s="189"/>
      <c r="M218" s="190" t="s">
        <v>1</v>
      </c>
      <c r="N218" s="191" t="s">
        <v>38</v>
      </c>
      <c r="O218" s="59"/>
      <c r="P218" s="154">
        <f>O218*H218</f>
        <v>0</v>
      </c>
      <c r="Q218" s="154">
        <v>0</v>
      </c>
      <c r="R218" s="154">
        <f>Q218*H218</f>
        <v>0</v>
      </c>
      <c r="S218" s="154">
        <v>0</v>
      </c>
      <c r="T218" s="155">
        <f>S218*H218</f>
        <v>0</v>
      </c>
      <c r="U218" s="33"/>
      <c r="V218" s="33"/>
      <c r="W218" s="33"/>
      <c r="X218" s="33"/>
      <c r="Y218" s="33"/>
      <c r="Z218" s="33"/>
      <c r="AA218" s="33"/>
      <c r="AB218" s="33"/>
      <c r="AC218" s="33"/>
      <c r="AD218" s="33"/>
      <c r="AE218" s="33"/>
      <c r="AR218" s="156" t="s">
        <v>199</v>
      </c>
      <c r="AT218" s="156" t="s">
        <v>231</v>
      </c>
      <c r="AU218" s="156" t="s">
        <v>83</v>
      </c>
      <c r="AY218" s="18" t="s">
        <v>140</v>
      </c>
      <c r="BE218" s="157">
        <f>IF(N218="základní",J218,0)</f>
        <v>0</v>
      </c>
      <c r="BF218" s="157">
        <f>IF(N218="snížená",J218,0)</f>
        <v>0</v>
      </c>
      <c r="BG218" s="157">
        <f>IF(N218="zákl. přenesená",J218,0)</f>
        <v>0</v>
      </c>
      <c r="BH218" s="157">
        <f>IF(N218="sníž. přenesená",J218,0)</f>
        <v>0</v>
      </c>
      <c r="BI218" s="157">
        <f>IF(N218="nulová",J218,0)</f>
        <v>0</v>
      </c>
      <c r="BJ218" s="18" t="s">
        <v>81</v>
      </c>
      <c r="BK218" s="157">
        <f>ROUND(I218*H218,2)</f>
        <v>0</v>
      </c>
      <c r="BL218" s="18" t="s">
        <v>147</v>
      </c>
      <c r="BM218" s="156" t="s">
        <v>735</v>
      </c>
    </row>
    <row r="219" spans="1:65" s="2" customFormat="1" ht="11.25">
      <c r="A219" s="33"/>
      <c r="B219" s="34"/>
      <c r="C219" s="33"/>
      <c r="D219" s="158" t="s">
        <v>149</v>
      </c>
      <c r="E219" s="33"/>
      <c r="F219" s="159" t="s">
        <v>736</v>
      </c>
      <c r="G219" s="33"/>
      <c r="H219" s="33"/>
      <c r="I219" s="160"/>
      <c r="J219" s="33"/>
      <c r="K219" s="33"/>
      <c r="L219" s="34"/>
      <c r="M219" s="161"/>
      <c r="N219" s="162"/>
      <c r="O219" s="59"/>
      <c r="P219" s="59"/>
      <c r="Q219" s="59"/>
      <c r="R219" s="59"/>
      <c r="S219" s="59"/>
      <c r="T219" s="60"/>
      <c r="U219" s="33"/>
      <c r="V219" s="33"/>
      <c r="W219" s="33"/>
      <c r="X219" s="33"/>
      <c r="Y219" s="33"/>
      <c r="Z219" s="33"/>
      <c r="AA219" s="33"/>
      <c r="AB219" s="33"/>
      <c r="AC219" s="33"/>
      <c r="AD219" s="33"/>
      <c r="AE219" s="33"/>
      <c r="AT219" s="18" t="s">
        <v>149</v>
      </c>
      <c r="AU219" s="18" t="s">
        <v>83</v>
      </c>
    </row>
    <row r="220" spans="1:65" s="13" customFormat="1" ht="11.25">
      <c r="B220" s="166"/>
      <c r="D220" s="158" t="s">
        <v>155</v>
      </c>
      <c r="E220" s="167" t="s">
        <v>1</v>
      </c>
      <c r="F220" s="168" t="s">
        <v>158</v>
      </c>
      <c r="H220" s="169">
        <v>3</v>
      </c>
      <c r="I220" s="170"/>
      <c r="L220" s="166"/>
      <c r="M220" s="171"/>
      <c r="N220" s="172"/>
      <c r="O220" s="172"/>
      <c r="P220" s="172"/>
      <c r="Q220" s="172"/>
      <c r="R220" s="172"/>
      <c r="S220" s="172"/>
      <c r="T220" s="173"/>
      <c r="AT220" s="167" t="s">
        <v>155</v>
      </c>
      <c r="AU220" s="167" t="s">
        <v>83</v>
      </c>
      <c r="AV220" s="13" t="s">
        <v>83</v>
      </c>
      <c r="AW220" s="13" t="s">
        <v>30</v>
      </c>
      <c r="AX220" s="13" t="s">
        <v>81</v>
      </c>
      <c r="AY220" s="167" t="s">
        <v>140</v>
      </c>
    </row>
    <row r="221" spans="1:65" s="2" customFormat="1" ht="24.2" customHeight="1">
      <c r="A221" s="33"/>
      <c r="B221" s="144"/>
      <c r="C221" s="182" t="s">
        <v>737</v>
      </c>
      <c r="D221" s="182" t="s">
        <v>231</v>
      </c>
      <c r="E221" s="183" t="s">
        <v>738</v>
      </c>
      <c r="F221" s="184" t="s">
        <v>739</v>
      </c>
      <c r="G221" s="185" t="s">
        <v>393</v>
      </c>
      <c r="H221" s="186">
        <v>3</v>
      </c>
      <c r="I221" s="187"/>
      <c r="J221" s="188">
        <f>ROUND(I221*H221,2)</f>
        <v>0</v>
      </c>
      <c r="K221" s="184" t="s">
        <v>146</v>
      </c>
      <c r="L221" s="189"/>
      <c r="M221" s="190" t="s">
        <v>1</v>
      </c>
      <c r="N221" s="191" t="s">
        <v>38</v>
      </c>
      <c r="O221" s="59"/>
      <c r="P221" s="154">
        <f>O221*H221</f>
        <v>0</v>
      </c>
      <c r="Q221" s="154">
        <v>2.7E-2</v>
      </c>
      <c r="R221" s="154">
        <f>Q221*H221</f>
        <v>8.1000000000000003E-2</v>
      </c>
      <c r="S221" s="154">
        <v>0</v>
      </c>
      <c r="T221" s="155">
        <f>S221*H221</f>
        <v>0</v>
      </c>
      <c r="U221" s="33"/>
      <c r="V221" s="33"/>
      <c r="W221" s="33"/>
      <c r="X221" s="33"/>
      <c r="Y221" s="33"/>
      <c r="Z221" s="33"/>
      <c r="AA221" s="33"/>
      <c r="AB221" s="33"/>
      <c r="AC221" s="33"/>
      <c r="AD221" s="33"/>
      <c r="AE221" s="33"/>
      <c r="AR221" s="156" t="s">
        <v>199</v>
      </c>
      <c r="AT221" s="156" t="s">
        <v>231</v>
      </c>
      <c r="AU221" s="156" t="s">
        <v>83</v>
      </c>
      <c r="AY221" s="18" t="s">
        <v>140</v>
      </c>
      <c r="BE221" s="157">
        <f>IF(N221="základní",J221,0)</f>
        <v>0</v>
      </c>
      <c r="BF221" s="157">
        <f>IF(N221="snížená",J221,0)</f>
        <v>0</v>
      </c>
      <c r="BG221" s="157">
        <f>IF(N221="zákl. přenesená",J221,0)</f>
        <v>0</v>
      </c>
      <c r="BH221" s="157">
        <f>IF(N221="sníž. přenesená",J221,0)</f>
        <v>0</v>
      </c>
      <c r="BI221" s="157">
        <f>IF(N221="nulová",J221,0)</f>
        <v>0</v>
      </c>
      <c r="BJ221" s="18" t="s">
        <v>81</v>
      </c>
      <c r="BK221" s="157">
        <f>ROUND(I221*H221,2)</f>
        <v>0</v>
      </c>
      <c r="BL221" s="18" t="s">
        <v>147</v>
      </c>
      <c r="BM221" s="156" t="s">
        <v>740</v>
      </c>
    </row>
    <row r="222" spans="1:65" s="2" customFormat="1" ht="11.25">
      <c r="A222" s="33"/>
      <c r="B222" s="34"/>
      <c r="C222" s="33"/>
      <c r="D222" s="158" t="s">
        <v>149</v>
      </c>
      <c r="E222" s="33"/>
      <c r="F222" s="159" t="s">
        <v>739</v>
      </c>
      <c r="G222" s="33"/>
      <c r="H222" s="33"/>
      <c r="I222" s="160"/>
      <c r="J222" s="33"/>
      <c r="K222" s="33"/>
      <c r="L222" s="34"/>
      <c r="M222" s="161"/>
      <c r="N222" s="162"/>
      <c r="O222" s="59"/>
      <c r="P222" s="59"/>
      <c r="Q222" s="59"/>
      <c r="R222" s="59"/>
      <c r="S222" s="59"/>
      <c r="T222" s="60"/>
      <c r="U222" s="33"/>
      <c r="V222" s="33"/>
      <c r="W222" s="33"/>
      <c r="X222" s="33"/>
      <c r="Y222" s="33"/>
      <c r="Z222" s="33"/>
      <c r="AA222" s="33"/>
      <c r="AB222" s="33"/>
      <c r="AC222" s="33"/>
      <c r="AD222" s="33"/>
      <c r="AE222" s="33"/>
      <c r="AT222" s="18" t="s">
        <v>149</v>
      </c>
      <c r="AU222" s="18" t="s">
        <v>83</v>
      </c>
    </row>
    <row r="223" spans="1:65" s="13" customFormat="1" ht="11.25">
      <c r="B223" s="166"/>
      <c r="D223" s="158" t="s">
        <v>155</v>
      </c>
      <c r="E223" s="167" t="s">
        <v>1</v>
      </c>
      <c r="F223" s="168" t="s">
        <v>732</v>
      </c>
      <c r="H223" s="169">
        <v>3</v>
      </c>
      <c r="I223" s="170"/>
      <c r="L223" s="166"/>
      <c r="M223" s="171"/>
      <c r="N223" s="172"/>
      <c r="O223" s="172"/>
      <c r="P223" s="172"/>
      <c r="Q223" s="172"/>
      <c r="R223" s="172"/>
      <c r="S223" s="172"/>
      <c r="T223" s="173"/>
      <c r="AT223" s="167" t="s">
        <v>155</v>
      </c>
      <c r="AU223" s="167" t="s">
        <v>83</v>
      </c>
      <c r="AV223" s="13" t="s">
        <v>83</v>
      </c>
      <c r="AW223" s="13" t="s">
        <v>30</v>
      </c>
      <c r="AX223" s="13" t="s">
        <v>81</v>
      </c>
      <c r="AY223" s="167" t="s">
        <v>140</v>
      </c>
    </row>
    <row r="224" spans="1:65" s="2" customFormat="1" ht="21.75" customHeight="1">
      <c r="A224" s="33"/>
      <c r="B224" s="144"/>
      <c r="C224" s="182" t="s">
        <v>7</v>
      </c>
      <c r="D224" s="182" t="s">
        <v>231</v>
      </c>
      <c r="E224" s="183" t="s">
        <v>741</v>
      </c>
      <c r="F224" s="184" t="s">
        <v>742</v>
      </c>
      <c r="G224" s="185" t="s">
        <v>393</v>
      </c>
      <c r="H224" s="186">
        <v>3</v>
      </c>
      <c r="I224" s="187"/>
      <c r="J224" s="188">
        <f>ROUND(I224*H224,2)</f>
        <v>0</v>
      </c>
      <c r="K224" s="184" t="s">
        <v>146</v>
      </c>
      <c r="L224" s="189"/>
      <c r="M224" s="190" t="s">
        <v>1</v>
      </c>
      <c r="N224" s="191" t="s">
        <v>38</v>
      </c>
      <c r="O224" s="59"/>
      <c r="P224" s="154">
        <f>O224*H224</f>
        <v>0</v>
      </c>
      <c r="Q224" s="154">
        <v>8.5000000000000006E-3</v>
      </c>
      <c r="R224" s="154">
        <f>Q224*H224</f>
        <v>2.5500000000000002E-2</v>
      </c>
      <c r="S224" s="154">
        <v>0</v>
      </c>
      <c r="T224" s="155">
        <f>S224*H224</f>
        <v>0</v>
      </c>
      <c r="U224" s="33"/>
      <c r="V224" s="33"/>
      <c r="W224" s="33"/>
      <c r="X224" s="33"/>
      <c r="Y224" s="33"/>
      <c r="Z224" s="33"/>
      <c r="AA224" s="33"/>
      <c r="AB224" s="33"/>
      <c r="AC224" s="33"/>
      <c r="AD224" s="33"/>
      <c r="AE224" s="33"/>
      <c r="AR224" s="156" t="s">
        <v>199</v>
      </c>
      <c r="AT224" s="156" t="s">
        <v>231</v>
      </c>
      <c r="AU224" s="156" t="s">
        <v>83</v>
      </c>
      <c r="AY224" s="18" t="s">
        <v>140</v>
      </c>
      <c r="BE224" s="157">
        <f>IF(N224="základní",J224,0)</f>
        <v>0</v>
      </c>
      <c r="BF224" s="157">
        <f>IF(N224="snížená",J224,0)</f>
        <v>0</v>
      </c>
      <c r="BG224" s="157">
        <f>IF(N224="zákl. přenesená",J224,0)</f>
        <v>0</v>
      </c>
      <c r="BH224" s="157">
        <f>IF(N224="sníž. přenesená",J224,0)</f>
        <v>0</v>
      </c>
      <c r="BI224" s="157">
        <f>IF(N224="nulová",J224,0)</f>
        <v>0</v>
      </c>
      <c r="BJ224" s="18" t="s">
        <v>81</v>
      </c>
      <c r="BK224" s="157">
        <f>ROUND(I224*H224,2)</f>
        <v>0</v>
      </c>
      <c r="BL224" s="18" t="s">
        <v>147</v>
      </c>
      <c r="BM224" s="156" t="s">
        <v>743</v>
      </c>
    </row>
    <row r="225" spans="1:65" s="2" customFormat="1" ht="11.25">
      <c r="A225" s="33"/>
      <c r="B225" s="34"/>
      <c r="C225" s="33"/>
      <c r="D225" s="158" t="s">
        <v>149</v>
      </c>
      <c r="E225" s="33"/>
      <c r="F225" s="159" t="s">
        <v>742</v>
      </c>
      <c r="G225" s="33"/>
      <c r="H225" s="33"/>
      <c r="I225" s="160"/>
      <c r="J225" s="33"/>
      <c r="K225" s="33"/>
      <c r="L225" s="34"/>
      <c r="M225" s="161"/>
      <c r="N225" s="162"/>
      <c r="O225" s="59"/>
      <c r="P225" s="59"/>
      <c r="Q225" s="59"/>
      <c r="R225" s="59"/>
      <c r="S225" s="59"/>
      <c r="T225" s="60"/>
      <c r="U225" s="33"/>
      <c r="V225" s="33"/>
      <c r="W225" s="33"/>
      <c r="X225" s="33"/>
      <c r="Y225" s="33"/>
      <c r="Z225" s="33"/>
      <c r="AA225" s="33"/>
      <c r="AB225" s="33"/>
      <c r="AC225" s="33"/>
      <c r="AD225" s="33"/>
      <c r="AE225" s="33"/>
      <c r="AT225" s="18" t="s">
        <v>149</v>
      </c>
      <c r="AU225" s="18" t="s">
        <v>83</v>
      </c>
    </row>
    <row r="226" spans="1:65" s="13" customFormat="1" ht="11.25">
      <c r="B226" s="166"/>
      <c r="D226" s="158" t="s">
        <v>155</v>
      </c>
      <c r="E226" s="167" t="s">
        <v>1</v>
      </c>
      <c r="F226" s="168" t="s">
        <v>732</v>
      </c>
      <c r="H226" s="169">
        <v>3</v>
      </c>
      <c r="I226" s="170"/>
      <c r="L226" s="166"/>
      <c r="M226" s="171"/>
      <c r="N226" s="172"/>
      <c r="O226" s="172"/>
      <c r="P226" s="172"/>
      <c r="Q226" s="172"/>
      <c r="R226" s="172"/>
      <c r="S226" s="172"/>
      <c r="T226" s="173"/>
      <c r="AT226" s="167" t="s">
        <v>155</v>
      </c>
      <c r="AU226" s="167" t="s">
        <v>83</v>
      </c>
      <c r="AV226" s="13" t="s">
        <v>83</v>
      </c>
      <c r="AW226" s="13" t="s">
        <v>30</v>
      </c>
      <c r="AX226" s="13" t="s">
        <v>81</v>
      </c>
      <c r="AY226" s="167" t="s">
        <v>140</v>
      </c>
    </row>
    <row r="227" spans="1:65" s="2" customFormat="1" ht="16.5" customHeight="1">
      <c r="A227" s="33"/>
      <c r="B227" s="144"/>
      <c r="C227" s="182" t="s">
        <v>243</v>
      </c>
      <c r="D227" s="182" t="s">
        <v>231</v>
      </c>
      <c r="E227" s="183" t="s">
        <v>744</v>
      </c>
      <c r="F227" s="184" t="s">
        <v>745</v>
      </c>
      <c r="G227" s="185" t="s">
        <v>393</v>
      </c>
      <c r="H227" s="186">
        <v>3</v>
      </c>
      <c r="I227" s="187"/>
      <c r="J227" s="188">
        <f>ROUND(I227*H227,2)</f>
        <v>0</v>
      </c>
      <c r="K227" s="184" t="s">
        <v>1</v>
      </c>
      <c r="L227" s="189"/>
      <c r="M227" s="190" t="s">
        <v>1</v>
      </c>
      <c r="N227" s="191" t="s">
        <v>38</v>
      </c>
      <c r="O227" s="59"/>
      <c r="P227" s="154">
        <f>O227*H227</f>
        <v>0</v>
      </c>
      <c r="Q227" s="154">
        <v>0</v>
      </c>
      <c r="R227" s="154">
        <f>Q227*H227</f>
        <v>0</v>
      </c>
      <c r="S227" s="154">
        <v>0</v>
      </c>
      <c r="T227" s="155">
        <f>S227*H227</f>
        <v>0</v>
      </c>
      <c r="U227" s="33"/>
      <c r="V227" s="33"/>
      <c r="W227" s="33"/>
      <c r="X227" s="33"/>
      <c r="Y227" s="33"/>
      <c r="Z227" s="33"/>
      <c r="AA227" s="33"/>
      <c r="AB227" s="33"/>
      <c r="AC227" s="33"/>
      <c r="AD227" s="33"/>
      <c r="AE227" s="33"/>
      <c r="AR227" s="156" t="s">
        <v>199</v>
      </c>
      <c r="AT227" s="156" t="s">
        <v>231</v>
      </c>
      <c r="AU227" s="156" t="s">
        <v>83</v>
      </c>
      <c r="AY227" s="18" t="s">
        <v>140</v>
      </c>
      <c r="BE227" s="157">
        <f>IF(N227="základní",J227,0)</f>
        <v>0</v>
      </c>
      <c r="BF227" s="157">
        <f>IF(N227="snížená",J227,0)</f>
        <v>0</v>
      </c>
      <c r="BG227" s="157">
        <f>IF(N227="zákl. přenesená",J227,0)</f>
        <v>0</v>
      </c>
      <c r="BH227" s="157">
        <f>IF(N227="sníž. přenesená",J227,0)</f>
        <v>0</v>
      </c>
      <c r="BI227" s="157">
        <f>IF(N227="nulová",J227,0)</f>
        <v>0</v>
      </c>
      <c r="BJ227" s="18" t="s">
        <v>81</v>
      </c>
      <c r="BK227" s="157">
        <f>ROUND(I227*H227,2)</f>
        <v>0</v>
      </c>
      <c r="BL227" s="18" t="s">
        <v>147</v>
      </c>
      <c r="BM227" s="156" t="s">
        <v>746</v>
      </c>
    </row>
    <row r="228" spans="1:65" s="2" customFormat="1" ht="11.25">
      <c r="A228" s="33"/>
      <c r="B228" s="34"/>
      <c r="C228" s="33"/>
      <c r="D228" s="158" t="s">
        <v>149</v>
      </c>
      <c r="E228" s="33"/>
      <c r="F228" s="159" t="s">
        <v>745</v>
      </c>
      <c r="G228" s="33"/>
      <c r="H228" s="33"/>
      <c r="I228" s="160"/>
      <c r="J228" s="33"/>
      <c r="K228" s="33"/>
      <c r="L228" s="34"/>
      <c r="M228" s="161"/>
      <c r="N228" s="162"/>
      <c r="O228" s="59"/>
      <c r="P228" s="59"/>
      <c r="Q228" s="59"/>
      <c r="R228" s="59"/>
      <c r="S228" s="59"/>
      <c r="T228" s="60"/>
      <c r="U228" s="33"/>
      <c r="V228" s="33"/>
      <c r="W228" s="33"/>
      <c r="X228" s="33"/>
      <c r="Y228" s="33"/>
      <c r="Z228" s="33"/>
      <c r="AA228" s="33"/>
      <c r="AB228" s="33"/>
      <c r="AC228" s="33"/>
      <c r="AD228" s="33"/>
      <c r="AE228" s="33"/>
      <c r="AT228" s="18" t="s">
        <v>149</v>
      </c>
      <c r="AU228" s="18" t="s">
        <v>83</v>
      </c>
    </row>
    <row r="229" spans="1:65" s="13" customFormat="1" ht="11.25">
      <c r="B229" s="166"/>
      <c r="D229" s="158" t="s">
        <v>155</v>
      </c>
      <c r="E229" s="167" t="s">
        <v>1</v>
      </c>
      <c r="F229" s="168" t="s">
        <v>158</v>
      </c>
      <c r="H229" s="169">
        <v>3</v>
      </c>
      <c r="I229" s="170"/>
      <c r="L229" s="166"/>
      <c r="M229" s="171"/>
      <c r="N229" s="172"/>
      <c r="O229" s="172"/>
      <c r="P229" s="172"/>
      <c r="Q229" s="172"/>
      <c r="R229" s="172"/>
      <c r="S229" s="172"/>
      <c r="T229" s="173"/>
      <c r="AT229" s="167" t="s">
        <v>155</v>
      </c>
      <c r="AU229" s="167" t="s">
        <v>83</v>
      </c>
      <c r="AV229" s="13" t="s">
        <v>83</v>
      </c>
      <c r="AW229" s="13" t="s">
        <v>30</v>
      </c>
      <c r="AX229" s="13" t="s">
        <v>81</v>
      </c>
      <c r="AY229" s="167" t="s">
        <v>140</v>
      </c>
    </row>
    <row r="230" spans="1:65" s="2" customFormat="1" ht="16.5" customHeight="1">
      <c r="A230" s="33"/>
      <c r="B230" s="144"/>
      <c r="C230" s="145" t="s">
        <v>314</v>
      </c>
      <c r="D230" s="145" t="s">
        <v>142</v>
      </c>
      <c r="E230" s="146" t="s">
        <v>747</v>
      </c>
      <c r="F230" s="147" t="s">
        <v>748</v>
      </c>
      <c r="G230" s="148" t="s">
        <v>393</v>
      </c>
      <c r="H230" s="149">
        <v>3</v>
      </c>
      <c r="I230" s="150"/>
      <c r="J230" s="151">
        <f>ROUND(I230*H230,2)</f>
        <v>0</v>
      </c>
      <c r="K230" s="147" t="s">
        <v>1</v>
      </c>
      <c r="L230" s="34"/>
      <c r="M230" s="152" t="s">
        <v>1</v>
      </c>
      <c r="N230" s="153" t="s">
        <v>38</v>
      </c>
      <c r="O230" s="59"/>
      <c r="P230" s="154">
        <f>O230*H230</f>
        <v>0</v>
      </c>
      <c r="Q230" s="154">
        <v>0</v>
      </c>
      <c r="R230" s="154">
        <f>Q230*H230</f>
        <v>0</v>
      </c>
      <c r="S230" s="154">
        <v>0</v>
      </c>
      <c r="T230" s="155">
        <f>S230*H230</f>
        <v>0</v>
      </c>
      <c r="U230" s="33"/>
      <c r="V230" s="33"/>
      <c r="W230" s="33"/>
      <c r="X230" s="33"/>
      <c r="Y230" s="33"/>
      <c r="Z230" s="33"/>
      <c r="AA230" s="33"/>
      <c r="AB230" s="33"/>
      <c r="AC230" s="33"/>
      <c r="AD230" s="33"/>
      <c r="AE230" s="33"/>
      <c r="AR230" s="156" t="s">
        <v>147</v>
      </c>
      <c r="AT230" s="156" t="s">
        <v>142</v>
      </c>
      <c r="AU230" s="156" t="s">
        <v>83</v>
      </c>
      <c r="AY230" s="18" t="s">
        <v>140</v>
      </c>
      <c r="BE230" s="157">
        <f>IF(N230="základní",J230,0)</f>
        <v>0</v>
      </c>
      <c r="BF230" s="157">
        <f>IF(N230="snížená",J230,0)</f>
        <v>0</v>
      </c>
      <c r="BG230" s="157">
        <f>IF(N230="zákl. přenesená",J230,0)</f>
        <v>0</v>
      </c>
      <c r="BH230" s="157">
        <f>IF(N230="sníž. přenesená",J230,0)</f>
        <v>0</v>
      </c>
      <c r="BI230" s="157">
        <f>IF(N230="nulová",J230,0)</f>
        <v>0</v>
      </c>
      <c r="BJ230" s="18" t="s">
        <v>81</v>
      </c>
      <c r="BK230" s="157">
        <f>ROUND(I230*H230,2)</f>
        <v>0</v>
      </c>
      <c r="BL230" s="18" t="s">
        <v>147</v>
      </c>
      <c r="BM230" s="156" t="s">
        <v>749</v>
      </c>
    </row>
    <row r="231" spans="1:65" s="2" customFormat="1" ht="11.25">
      <c r="A231" s="33"/>
      <c r="B231" s="34"/>
      <c r="C231" s="33"/>
      <c r="D231" s="158" t="s">
        <v>149</v>
      </c>
      <c r="E231" s="33"/>
      <c r="F231" s="159" t="s">
        <v>748</v>
      </c>
      <c r="G231" s="33"/>
      <c r="H231" s="33"/>
      <c r="I231" s="160"/>
      <c r="J231" s="33"/>
      <c r="K231" s="33"/>
      <c r="L231" s="34"/>
      <c r="M231" s="161"/>
      <c r="N231" s="162"/>
      <c r="O231" s="59"/>
      <c r="P231" s="59"/>
      <c r="Q231" s="59"/>
      <c r="R231" s="59"/>
      <c r="S231" s="59"/>
      <c r="T231" s="60"/>
      <c r="U231" s="33"/>
      <c r="V231" s="33"/>
      <c r="W231" s="33"/>
      <c r="X231" s="33"/>
      <c r="Y231" s="33"/>
      <c r="Z231" s="33"/>
      <c r="AA231" s="33"/>
      <c r="AB231" s="33"/>
      <c r="AC231" s="33"/>
      <c r="AD231" s="33"/>
      <c r="AE231" s="33"/>
      <c r="AT231" s="18" t="s">
        <v>149</v>
      </c>
      <c r="AU231" s="18" t="s">
        <v>83</v>
      </c>
    </row>
    <row r="232" spans="1:65" s="13" customFormat="1" ht="11.25">
      <c r="B232" s="166"/>
      <c r="D232" s="158" t="s">
        <v>155</v>
      </c>
      <c r="E232" s="167" t="s">
        <v>1</v>
      </c>
      <c r="F232" s="168" t="s">
        <v>158</v>
      </c>
      <c r="H232" s="169">
        <v>3</v>
      </c>
      <c r="I232" s="170"/>
      <c r="L232" s="166"/>
      <c r="M232" s="171"/>
      <c r="N232" s="172"/>
      <c r="O232" s="172"/>
      <c r="P232" s="172"/>
      <c r="Q232" s="172"/>
      <c r="R232" s="172"/>
      <c r="S232" s="172"/>
      <c r="T232" s="173"/>
      <c r="AT232" s="167" t="s">
        <v>155</v>
      </c>
      <c r="AU232" s="167" t="s">
        <v>83</v>
      </c>
      <c r="AV232" s="13" t="s">
        <v>83</v>
      </c>
      <c r="AW232" s="13" t="s">
        <v>30</v>
      </c>
      <c r="AX232" s="13" t="s">
        <v>81</v>
      </c>
      <c r="AY232" s="167" t="s">
        <v>140</v>
      </c>
    </row>
    <row r="233" spans="1:65" s="2" customFormat="1" ht="16.5" customHeight="1">
      <c r="A233" s="33"/>
      <c r="B233" s="144"/>
      <c r="C233" s="182" t="s">
        <v>320</v>
      </c>
      <c r="D233" s="182" t="s">
        <v>231</v>
      </c>
      <c r="E233" s="183" t="s">
        <v>750</v>
      </c>
      <c r="F233" s="184" t="s">
        <v>751</v>
      </c>
      <c r="G233" s="185" t="s">
        <v>393</v>
      </c>
      <c r="H233" s="186">
        <v>3</v>
      </c>
      <c r="I233" s="187"/>
      <c r="J233" s="188">
        <f>ROUND(I233*H233,2)</f>
        <v>0</v>
      </c>
      <c r="K233" s="184" t="s">
        <v>1</v>
      </c>
      <c r="L233" s="189"/>
      <c r="M233" s="190" t="s">
        <v>1</v>
      </c>
      <c r="N233" s="191" t="s">
        <v>38</v>
      </c>
      <c r="O233" s="59"/>
      <c r="P233" s="154">
        <f>O233*H233</f>
        <v>0</v>
      </c>
      <c r="Q233" s="154">
        <v>0</v>
      </c>
      <c r="R233" s="154">
        <f>Q233*H233</f>
        <v>0</v>
      </c>
      <c r="S233" s="154">
        <v>0</v>
      </c>
      <c r="T233" s="155">
        <f>S233*H233</f>
        <v>0</v>
      </c>
      <c r="U233" s="33"/>
      <c r="V233" s="33"/>
      <c r="W233" s="33"/>
      <c r="X233" s="33"/>
      <c r="Y233" s="33"/>
      <c r="Z233" s="33"/>
      <c r="AA233" s="33"/>
      <c r="AB233" s="33"/>
      <c r="AC233" s="33"/>
      <c r="AD233" s="33"/>
      <c r="AE233" s="33"/>
      <c r="AR233" s="156" t="s">
        <v>199</v>
      </c>
      <c r="AT233" s="156" t="s">
        <v>231</v>
      </c>
      <c r="AU233" s="156" t="s">
        <v>83</v>
      </c>
      <c r="AY233" s="18" t="s">
        <v>140</v>
      </c>
      <c r="BE233" s="157">
        <f>IF(N233="základní",J233,0)</f>
        <v>0</v>
      </c>
      <c r="BF233" s="157">
        <f>IF(N233="snížená",J233,0)</f>
        <v>0</v>
      </c>
      <c r="BG233" s="157">
        <f>IF(N233="zákl. přenesená",J233,0)</f>
        <v>0</v>
      </c>
      <c r="BH233" s="157">
        <f>IF(N233="sníž. přenesená",J233,0)</f>
        <v>0</v>
      </c>
      <c r="BI233" s="157">
        <f>IF(N233="nulová",J233,0)</f>
        <v>0</v>
      </c>
      <c r="BJ233" s="18" t="s">
        <v>81</v>
      </c>
      <c r="BK233" s="157">
        <f>ROUND(I233*H233,2)</f>
        <v>0</v>
      </c>
      <c r="BL233" s="18" t="s">
        <v>147</v>
      </c>
      <c r="BM233" s="156" t="s">
        <v>752</v>
      </c>
    </row>
    <row r="234" spans="1:65" s="2" customFormat="1" ht="11.25">
      <c r="A234" s="33"/>
      <c r="B234" s="34"/>
      <c r="C234" s="33"/>
      <c r="D234" s="158" t="s">
        <v>149</v>
      </c>
      <c r="E234" s="33"/>
      <c r="F234" s="159" t="s">
        <v>753</v>
      </c>
      <c r="G234" s="33"/>
      <c r="H234" s="33"/>
      <c r="I234" s="160"/>
      <c r="J234" s="33"/>
      <c r="K234" s="33"/>
      <c r="L234" s="34"/>
      <c r="M234" s="161"/>
      <c r="N234" s="162"/>
      <c r="O234" s="59"/>
      <c r="P234" s="59"/>
      <c r="Q234" s="59"/>
      <c r="R234" s="59"/>
      <c r="S234" s="59"/>
      <c r="T234" s="60"/>
      <c r="U234" s="33"/>
      <c r="V234" s="33"/>
      <c r="W234" s="33"/>
      <c r="X234" s="33"/>
      <c r="Y234" s="33"/>
      <c r="Z234" s="33"/>
      <c r="AA234" s="33"/>
      <c r="AB234" s="33"/>
      <c r="AC234" s="33"/>
      <c r="AD234" s="33"/>
      <c r="AE234" s="33"/>
      <c r="AT234" s="18" t="s">
        <v>149</v>
      </c>
      <c r="AU234" s="18" t="s">
        <v>83</v>
      </c>
    </row>
    <row r="235" spans="1:65" s="13" customFormat="1" ht="11.25">
      <c r="B235" s="166"/>
      <c r="D235" s="158" t="s">
        <v>155</v>
      </c>
      <c r="E235" s="167" t="s">
        <v>1</v>
      </c>
      <c r="F235" s="168" t="s">
        <v>158</v>
      </c>
      <c r="H235" s="169">
        <v>3</v>
      </c>
      <c r="I235" s="170"/>
      <c r="L235" s="166"/>
      <c r="M235" s="171"/>
      <c r="N235" s="172"/>
      <c r="O235" s="172"/>
      <c r="P235" s="172"/>
      <c r="Q235" s="172"/>
      <c r="R235" s="172"/>
      <c r="S235" s="172"/>
      <c r="T235" s="173"/>
      <c r="AT235" s="167" t="s">
        <v>155</v>
      </c>
      <c r="AU235" s="167" t="s">
        <v>83</v>
      </c>
      <c r="AV235" s="13" t="s">
        <v>83</v>
      </c>
      <c r="AW235" s="13" t="s">
        <v>30</v>
      </c>
      <c r="AX235" s="13" t="s">
        <v>81</v>
      </c>
      <c r="AY235" s="167" t="s">
        <v>140</v>
      </c>
    </row>
    <row r="236" spans="1:65" s="2" customFormat="1" ht="24.2" customHeight="1">
      <c r="A236" s="33"/>
      <c r="B236" s="144"/>
      <c r="C236" s="145" t="s">
        <v>754</v>
      </c>
      <c r="D236" s="145" t="s">
        <v>142</v>
      </c>
      <c r="E236" s="146" t="s">
        <v>755</v>
      </c>
      <c r="F236" s="147" t="s">
        <v>756</v>
      </c>
      <c r="G236" s="148" t="s">
        <v>393</v>
      </c>
      <c r="H236" s="149">
        <v>1</v>
      </c>
      <c r="I236" s="150"/>
      <c r="J236" s="151">
        <f>ROUND(I236*H236,2)</f>
        <v>0</v>
      </c>
      <c r="K236" s="147" t="s">
        <v>1</v>
      </c>
      <c r="L236" s="34"/>
      <c r="M236" s="152" t="s">
        <v>1</v>
      </c>
      <c r="N236" s="153" t="s">
        <v>38</v>
      </c>
      <c r="O236" s="59"/>
      <c r="P236" s="154">
        <f>O236*H236</f>
        <v>0</v>
      </c>
      <c r="Q236" s="154">
        <v>0</v>
      </c>
      <c r="R236" s="154">
        <f>Q236*H236</f>
        <v>0</v>
      </c>
      <c r="S236" s="154">
        <v>0</v>
      </c>
      <c r="T236" s="155">
        <f>S236*H236</f>
        <v>0</v>
      </c>
      <c r="U236" s="33"/>
      <c r="V236" s="33"/>
      <c r="W236" s="33"/>
      <c r="X236" s="33"/>
      <c r="Y236" s="33"/>
      <c r="Z236" s="33"/>
      <c r="AA236" s="33"/>
      <c r="AB236" s="33"/>
      <c r="AC236" s="33"/>
      <c r="AD236" s="33"/>
      <c r="AE236" s="33"/>
      <c r="AR236" s="156" t="s">
        <v>147</v>
      </c>
      <c r="AT236" s="156" t="s">
        <v>142</v>
      </c>
      <c r="AU236" s="156" t="s">
        <v>83</v>
      </c>
      <c r="AY236" s="18" t="s">
        <v>140</v>
      </c>
      <c r="BE236" s="157">
        <f>IF(N236="základní",J236,0)</f>
        <v>0</v>
      </c>
      <c r="BF236" s="157">
        <f>IF(N236="snížená",J236,0)</f>
        <v>0</v>
      </c>
      <c r="BG236" s="157">
        <f>IF(N236="zákl. přenesená",J236,0)</f>
        <v>0</v>
      </c>
      <c r="BH236" s="157">
        <f>IF(N236="sníž. přenesená",J236,0)</f>
        <v>0</v>
      </c>
      <c r="BI236" s="157">
        <f>IF(N236="nulová",J236,0)</f>
        <v>0</v>
      </c>
      <c r="BJ236" s="18" t="s">
        <v>81</v>
      </c>
      <c r="BK236" s="157">
        <f>ROUND(I236*H236,2)</f>
        <v>0</v>
      </c>
      <c r="BL236" s="18" t="s">
        <v>147</v>
      </c>
      <c r="BM236" s="156" t="s">
        <v>757</v>
      </c>
    </row>
    <row r="237" spans="1:65" s="2" customFormat="1" ht="11.25">
      <c r="A237" s="33"/>
      <c r="B237" s="34"/>
      <c r="C237" s="33"/>
      <c r="D237" s="158" t="s">
        <v>149</v>
      </c>
      <c r="E237" s="33"/>
      <c r="F237" s="159" t="s">
        <v>756</v>
      </c>
      <c r="G237" s="33"/>
      <c r="H237" s="33"/>
      <c r="I237" s="160"/>
      <c r="J237" s="33"/>
      <c r="K237" s="33"/>
      <c r="L237" s="34"/>
      <c r="M237" s="161"/>
      <c r="N237" s="162"/>
      <c r="O237" s="59"/>
      <c r="P237" s="59"/>
      <c r="Q237" s="59"/>
      <c r="R237" s="59"/>
      <c r="S237" s="59"/>
      <c r="T237" s="60"/>
      <c r="U237" s="33"/>
      <c r="V237" s="33"/>
      <c r="W237" s="33"/>
      <c r="X237" s="33"/>
      <c r="Y237" s="33"/>
      <c r="Z237" s="33"/>
      <c r="AA237" s="33"/>
      <c r="AB237" s="33"/>
      <c r="AC237" s="33"/>
      <c r="AD237" s="33"/>
      <c r="AE237" s="33"/>
      <c r="AT237" s="18" t="s">
        <v>149</v>
      </c>
      <c r="AU237" s="18" t="s">
        <v>83</v>
      </c>
    </row>
    <row r="238" spans="1:65" s="13" customFormat="1" ht="11.25">
      <c r="B238" s="166"/>
      <c r="D238" s="158" t="s">
        <v>155</v>
      </c>
      <c r="E238" s="167" t="s">
        <v>1</v>
      </c>
      <c r="F238" s="168" t="s">
        <v>758</v>
      </c>
      <c r="H238" s="169">
        <v>1</v>
      </c>
      <c r="I238" s="170"/>
      <c r="L238" s="166"/>
      <c r="M238" s="171"/>
      <c r="N238" s="172"/>
      <c r="O238" s="172"/>
      <c r="P238" s="172"/>
      <c r="Q238" s="172"/>
      <c r="R238" s="172"/>
      <c r="S238" s="172"/>
      <c r="T238" s="173"/>
      <c r="AT238" s="167" t="s">
        <v>155</v>
      </c>
      <c r="AU238" s="167" t="s">
        <v>83</v>
      </c>
      <c r="AV238" s="13" t="s">
        <v>83</v>
      </c>
      <c r="AW238" s="13" t="s">
        <v>30</v>
      </c>
      <c r="AX238" s="13" t="s">
        <v>81</v>
      </c>
      <c r="AY238" s="167" t="s">
        <v>140</v>
      </c>
    </row>
    <row r="239" spans="1:65" s="15" customFormat="1" ht="11.25">
      <c r="B239" s="192"/>
      <c r="D239" s="158" t="s">
        <v>155</v>
      </c>
      <c r="E239" s="193" t="s">
        <v>1</v>
      </c>
      <c r="F239" s="194" t="s">
        <v>759</v>
      </c>
      <c r="H239" s="193" t="s">
        <v>1</v>
      </c>
      <c r="I239" s="195"/>
      <c r="L239" s="192"/>
      <c r="M239" s="196"/>
      <c r="N239" s="197"/>
      <c r="O239" s="197"/>
      <c r="P239" s="197"/>
      <c r="Q239" s="197"/>
      <c r="R239" s="197"/>
      <c r="S239" s="197"/>
      <c r="T239" s="198"/>
      <c r="AT239" s="193" t="s">
        <v>155</v>
      </c>
      <c r="AU239" s="193" t="s">
        <v>83</v>
      </c>
      <c r="AV239" s="15" t="s">
        <v>81</v>
      </c>
      <c r="AW239" s="15" t="s">
        <v>30</v>
      </c>
      <c r="AX239" s="15" t="s">
        <v>73</v>
      </c>
      <c r="AY239" s="193" t="s">
        <v>140</v>
      </c>
    </row>
    <row r="240" spans="1:65" s="12" customFormat="1" ht="22.9" customHeight="1">
      <c r="B240" s="131"/>
      <c r="D240" s="132" t="s">
        <v>72</v>
      </c>
      <c r="E240" s="142" t="s">
        <v>399</v>
      </c>
      <c r="F240" s="142" t="s">
        <v>400</v>
      </c>
      <c r="I240" s="134"/>
      <c r="J240" s="143">
        <f>BK240</f>
        <v>0</v>
      </c>
      <c r="L240" s="131"/>
      <c r="M240" s="136"/>
      <c r="N240" s="137"/>
      <c r="O240" s="137"/>
      <c r="P240" s="138">
        <f>SUM(P241:P244)</f>
        <v>0</v>
      </c>
      <c r="Q240" s="137"/>
      <c r="R240" s="138">
        <f>SUM(R241:R244)</f>
        <v>4.7E-2</v>
      </c>
      <c r="S240" s="137"/>
      <c r="T240" s="139">
        <f>SUM(T241:T244)</f>
        <v>0</v>
      </c>
      <c r="AR240" s="132" t="s">
        <v>81</v>
      </c>
      <c r="AT240" s="140" t="s">
        <v>72</v>
      </c>
      <c r="AU240" s="140" t="s">
        <v>81</v>
      </c>
      <c r="AY240" s="132" t="s">
        <v>140</v>
      </c>
      <c r="BK240" s="141">
        <f>SUM(BK241:BK244)</f>
        <v>0</v>
      </c>
    </row>
    <row r="241" spans="1:65" s="2" customFormat="1" ht="24.2" customHeight="1">
      <c r="A241" s="33"/>
      <c r="B241" s="144"/>
      <c r="C241" s="145" t="s">
        <v>293</v>
      </c>
      <c r="D241" s="145" t="s">
        <v>142</v>
      </c>
      <c r="E241" s="146" t="s">
        <v>760</v>
      </c>
      <c r="F241" s="147" t="s">
        <v>761</v>
      </c>
      <c r="G241" s="148" t="s">
        <v>145</v>
      </c>
      <c r="H241" s="149">
        <v>100</v>
      </c>
      <c r="I241" s="150"/>
      <c r="J241" s="151">
        <f>ROUND(I241*H241,2)</f>
        <v>0</v>
      </c>
      <c r="K241" s="147" t="s">
        <v>146</v>
      </c>
      <c r="L241" s="34"/>
      <c r="M241" s="152" t="s">
        <v>1</v>
      </c>
      <c r="N241" s="153" t="s">
        <v>38</v>
      </c>
      <c r="O241" s="59"/>
      <c r="P241" s="154">
        <f>O241*H241</f>
        <v>0</v>
      </c>
      <c r="Q241" s="154">
        <v>4.6999999999999999E-4</v>
      </c>
      <c r="R241" s="154">
        <f>Q241*H241</f>
        <v>4.7E-2</v>
      </c>
      <c r="S241" s="154">
        <v>0</v>
      </c>
      <c r="T241" s="155">
        <f>S241*H241</f>
        <v>0</v>
      </c>
      <c r="U241" s="33"/>
      <c r="V241" s="33"/>
      <c r="W241" s="33"/>
      <c r="X241" s="33"/>
      <c r="Y241" s="33"/>
      <c r="Z241" s="33"/>
      <c r="AA241" s="33"/>
      <c r="AB241" s="33"/>
      <c r="AC241" s="33"/>
      <c r="AD241" s="33"/>
      <c r="AE241" s="33"/>
      <c r="AR241" s="156" t="s">
        <v>147</v>
      </c>
      <c r="AT241" s="156" t="s">
        <v>142</v>
      </c>
      <c r="AU241" s="156" t="s">
        <v>83</v>
      </c>
      <c r="AY241" s="18" t="s">
        <v>140</v>
      </c>
      <c r="BE241" s="157">
        <f>IF(N241="základní",J241,0)</f>
        <v>0</v>
      </c>
      <c r="BF241" s="157">
        <f>IF(N241="snížená",J241,0)</f>
        <v>0</v>
      </c>
      <c r="BG241" s="157">
        <f>IF(N241="zákl. přenesená",J241,0)</f>
        <v>0</v>
      </c>
      <c r="BH241" s="157">
        <f>IF(N241="sníž. přenesená",J241,0)</f>
        <v>0</v>
      </c>
      <c r="BI241" s="157">
        <f>IF(N241="nulová",J241,0)</f>
        <v>0</v>
      </c>
      <c r="BJ241" s="18" t="s">
        <v>81</v>
      </c>
      <c r="BK241" s="157">
        <f>ROUND(I241*H241,2)</f>
        <v>0</v>
      </c>
      <c r="BL241" s="18" t="s">
        <v>147</v>
      </c>
      <c r="BM241" s="156" t="s">
        <v>762</v>
      </c>
    </row>
    <row r="242" spans="1:65" s="2" customFormat="1" ht="19.5">
      <c r="A242" s="33"/>
      <c r="B242" s="34"/>
      <c r="C242" s="33"/>
      <c r="D242" s="158" t="s">
        <v>149</v>
      </c>
      <c r="E242" s="33"/>
      <c r="F242" s="159" t="s">
        <v>763</v>
      </c>
      <c r="G242" s="33"/>
      <c r="H242" s="33"/>
      <c r="I242" s="160"/>
      <c r="J242" s="33"/>
      <c r="K242" s="33"/>
      <c r="L242" s="34"/>
      <c r="M242" s="161"/>
      <c r="N242" s="162"/>
      <c r="O242" s="59"/>
      <c r="P242" s="59"/>
      <c r="Q242" s="59"/>
      <c r="R242" s="59"/>
      <c r="S242" s="59"/>
      <c r="T242" s="60"/>
      <c r="U242" s="33"/>
      <c r="V242" s="33"/>
      <c r="W242" s="33"/>
      <c r="X242" s="33"/>
      <c r="Y242" s="33"/>
      <c r="Z242" s="33"/>
      <c r="AA242" s="33"/>
      <c r="AB242" s="33"/>
      <c r="AC242" s="33"/>
      <c r="AD242" s="33"/>
      <c r="AE242" s="33"/>
      <c r="AT242" s="18" t="s">
        <v>149</v>
      </c>
      <c r="AU242" s="18" t="s">
        <v>83</v>
      </c>
    </row>
    <row r="243" spans="1:65" s="2" customFormat="1" ht="11.25">
      <c r="A243" s="33"/>
      <c r="B243" s="34"/>
      <c r="C243" s="33"/>
      <c r="D243" s="163" t="s">
        <v>151</v>
      </c>
      <c r="E243" s="33"/>
      <c r="F243" s="164" t="s">
        <v>764</v>
      </c>
      <c r="G243" s="33"/>
      <c r="H243" s="33"/>
      <c r="I243" s="160"/>
      <c r="J243" s="33"/>
      <c r="K243" s="33"/>
      <c r="L243" s="34"/>
      <c r="M243" s="161"/>
      <c r="N243" s="162"/>
      <c r="O243" s="59"/>
      <c r="P243" s="59"/>
      <c r="Q243" s="59"/>
      <c r="R243" s="59"/>
      <c r="S243" s="59"/>
      <c r="T243" s="60"/>
      <c r="U243" s="33"/>
      <c r="V243" s="33"/>
      <c r="W243" s="33"/>
      <c r="X243" s="33"/>
      <c r="Y243" s="33"/>
      <c r="Z243" s="33"/>
      <c r="AA243" s="33"/>
      <c r="AB243" s="33"/>
      <c r="AC243" s="33"/>
      <c r="AD243" s="33"/>
      <c r="AE243" s="33"/>
      <c r="AT243" s="18" t="s">
        <v>151</v>
      </c>
      <c r="AU243" s="18" t="s">
        <v>83</v>
      </c>
    </row>
    <row r="244" spans="1:65" s="13" customFormat="1" ht="11.25">
      <c r="B244" s="166"/>
      <c r="D244" s="158" t="s">
        <v>155</v>
      </c>
      <c r="E244" s="167" t="s">
        <v>1</v>
      </c>
      <c r="F244" s="168" t="s">
        <v>765</v>
      </c>
      <c r="H244" s="169">
        <v>100</v>
      </c>
      <c r="I244" s="170"/>
      <c r="L244" s="166"/>
      <c r="M244" s="171"/>
      <c r="N244" s="172"/>
      <c r="O244" s="172"/>
      <c r="P244" s="172"/>
      <c r="Q244" s="172"/>
      <c r="R244" s="172"/>
      <c r="S244" s="172"/>
      <c r="T244" s="173"/>
      <c r="AT244" s="167" t="s">
        <v>155</v>
      </c>
      <c r="AU244" s="167" t="s">
        <v>83</v>
      </c>
      <c r="AV244" s="13" t="s">
        <v>83</v>
      </c>
      <c r="AW244" s="13" t="s">
        <v>30</v>
      </c>
      <c r="AX244" s="13" t="s">
        <v>81</v>
      </c>
      <c r="AY244" s="167" t="s">
        <v>140</v>
      </c>
    </row>
    <row r="245" spans="1:65" s="12" customFormat="1" ht="22.9" customHeight="1">
      <c r="B245" s="131"/>
      <c r="D245" s="132" t="s">
        <v>72</v>
      </c>
      <c r="E245" s="142" t="s">
        <v>540</v>
      </c>
      <c r="F245" s="142" t="s">
        <v>541</v>
      </c>
      <c r="I245" s="134"/>
      <c r="J245" s="143">
        <f>BK245</f>
        <v>0</v>
      </c>
      <c r="L245" s="131"/>
      <c r="M245" s="136"/>
      <c r="N245" s="137"/>
      <c r="O245" s="137"/>
      <c r="P245" s="138">
        <f>SUM(P246:P249)</f>
        <v>0</v>
      </c>
      <c r="Q245" s="137"/>
      <c r="R245" s="138">
        <f>SUM(R246:R249)</f>
        <v>0</v>
      </c>
      <c r="S245" s="137"/>
      <c r="T245" s="139">
        <f>SUM(T246:T249)</f>
        <v>0</v>
      </c>
      <c r="AR245" s="132" t="s">
        <v>81</v>
      </c>
      <c r="AT245" s="140" t="s">
        <v>72</v>
      </c>
      <c r="AU245" s="140" t="s">
        <v>81</v>
      </c>
      <c r="AY245" s="132" t="s">
        <v>140</v>
      </c>
      <c r="BK245" s="141">
        <f>SUM(BK246:BK249)</f>
        <v>0</v>
      </c>
    </row>
    <row r="246" spans="1:65" s="2" customFormat="1" ht="44.25" customHeight="1">
      <c r="A246" s="33"/>
      <c r="B246" s="144"/>
      <c r="C246" s="145" t="s">
        <v>370</v>
      </c>
      <c r="D246" s="145" t="s">
        <v>142</v>
      </c>
      <c r="E246" s="146" t="s">
        <v>582</v>
      </c>
      <c r="F246" s="147" t="s">
        <v>583</v>
      </c>
      <c r="G246" s="148" t="s">
        <v>545</v>
      </c>
      <c r="H246" s="149">
        <v>137.76</v>
      </c>
      <c r="I246" s="150"/>
      <c r="J246" s="151">
        <f>ROUND(I246*H246,2)</f>
        <v>0</v>
      </c>
      <c r="K246" s="147" t="s">
        <v>146</v>
      </c>
      <c r="L246" s="34"/>
      <c r="M246" s="152" t="s">
        <v>1</v>
      </c>
      <c r="N246" s="153" t="s">
        <v>38</v>
      </c>
      <c r="O246" s="59"/>
      <c r="P246" s="154">
        <f>O246*H246</f>
        <v>0</v>
      </c>
      <c r="Q246" s="154">
        <v>0</v>
      </c>
      <c r="R246" s="154">
        <f>Q246*H246</f>
        <v>0</v>
      </c>
      <c r="S246" s="154">
        <v>0</v>
      </c>
      <c r="T246" s="155">
        <f>S246*H246</f>
        <v>0</v>
      </c>
      <c r="U246" s="33"/>
      <c r="V246" s="33"/>
      <c r="W246" s="33"/>
      <c r="X246" s="33"/>
      <c r="Y246" s="33"/>
      <c r="Z246" s="33"/>
      <c r="AA246" s="33"/>
      <c r="AB246" s="33"/>
      <c r="AC246" s="33"/>
      <c r="AD246" s="33"/>
      <c r="AE246" s="33"/>
      <c r="AR246" s="156" t="s">
        <v>147</v>
      </c>
      <c r="AT246" s="156" t="s">
        <v>142</v>
      </c>
      <c r="AU246" s="156" t="s">
        <v>83</v>
      </c>
      <c r="AY246" s="18" t="s">
        <v>140</v>
      </c>
      <c r="BE246" s="157">
        <f>IF(N246="základní",J246,0)</f>
        <v>0</v>
      </c>
      <c r="BF246" s="157">
        <f>IF(N246="snížená",J246,0)</f>
        <v>0</v>
      </c>
      <c r="BG246" s="157">
        <f>IF(N246="zákl. přenesená",J246,0)</f>
        <v>0</v>
      </c>
      <c r="BH246" s="157">
        <f>IF(N246="sníž. přenesená",J246,0)</f>
        <v>0</v>
      </c>
      <c r="BI246" s="157">
        <f>IF(N246="nulová",J246,0)</f>
        <v>0</v>
      </c>
      <c r="BJ246" s="18" t="s">
        <v>81</v>
      </c>
      <c r="BK246" s="157">
        <f>ROUND(I246*H246,2)</f>
        <v>0</v>
      </c>
      <c r="BL246" s="18" t="s">
        <v>147</v>
      </c>
      <c r="BM246" s="156" t="s">
        <v>766</v>
      </c>
    </row>
    <row r="247" spans="1:65" s="2" customFormat="1" ht="29.25">
      <c r="A247" s="33"/>
      <c r="B247" s="34"/>
      <c r="C247" s="33"/>
      <c r="D247" s="158" t="s">
        <v>149</v>
      </c>
      <c r="E247" s="33"/>
      <c r="F247" s="159" t="s">
        <v>583</v>
      </c>
      <c r="G247" s="33"/>
      <c r="H247" s="33"/>
      <c r="I247" s="160"/>
      <c r="J247" s="33"/>
      <c r="K247" s="33"/>
      <c r="L247" s="34"/>
      <c r="M247" s="161"/>
      <c r="N247" s="162"/>
      <c r="O247" s="59"/>
      <c r="P247" s="59"/>
      <c r="Q247" s="59"/>
      <c r="R247" s="59"/>
      <c r="S247" s="59"/>
      <c r="T247" s="60"/>
      <c r="U247" s="33"/>
      <c r="V247" s="33"/>
      <c r="W247" s="33"/>
      <c r="X247" s="33"/>
      <c r="Y247" s="33"/>
      <c r="Z247" s="33"/>
      <c r="AA247" s="33"/>
      <c r="AB247" s="33"/>
      <c r="AC247" s="33"/>
      <c r="AD247" s="33"/>
      <c r="AE247" s="33"/>
      <c r="AT247" s="18" t="s">
        <v>149</v>
      </c>
      <c r="AU247" s="18" t="s">
        <v>83</v>
      </c>
    </row>
    <row r="248" spans="1:65" s="2" customFormat="1" ht="11.25">
      <c r="A248" s="33"/>
      <c r="B248" s="34"/>
      <c r="C248" s="33"/>
      <c r="D248" s="163" t="s">
        <v>151</v>
      </c>
      <c r="E248" s="33"/>
      <c r="F248" s="164" t="s">
        <v>585</v>
      </c>
      <c r="G248" s="33"/>
      <c r="H248" s="33"/>
      <c r="I248" s="160"/>
      <c r="J248" s="33"/>
      <c r="K248" s="33"/>
      <c r="L248" s="34"/>
      <c r="M248" s="161"/>
      <c r="N248" s="162"/>
      <c r="O248" s="59"/>
      <c r="P248" s="59"/>
      <c r="Q248" s="59"/>
      <c r="R248" s="59"/>
      <c r="S248" s="59"/>
      <c r="T248" s="60"/>
      <c r="U248" s="33"/>
      <c r="V248" s="33"/>
      <c r="W248" s="33"/>
      <c r="X248" s="33"/>
      <c r="Y248" s="33"/>
      <c r="Z248" s="33"/>
      <c r="AA248" s="33"/>
      <c r="AB248" s="33"/>
      <c r="AC248" s="33"/>
      <c r="AD248" s="33"/>
      <c r="AE248" s="33"/>
      <c r="AT248" s="18" t="s">
        <v>151</v>
      </c>
      <c r="AU248" s="18" t="s">
        <v>83</v>
      </c>
    </row>
    <row r="249" spans="1:65" s="13" customFormat="1" ht="11.25">
      <c r="B249" s="166"/>
      <c r="D249" s="158" t="s">
        <v>155</v>
      </c>
      <c r="E249" s="167" t="s">
        <v>1</v>
      </c>
      <c r="F249" s="168" t="s">
        <v>767</v>
      </c>
      <c r="H249" s="169">
        <v>137.76</v>
      </c>
      <c r="I249" s="170"/>
      <c r="L249" s="166"/>
      <c r="M249" s="171"/>
      <c r="N249" s="172"/>
      <c r="O249" s="172"/>
      <c r="P249" s="172"/>
      <c r="Q249" s="172"/>
      <c r="R249" s="172"/>
      <c r="S249" s="172"/>
      <c r="T249" s="173"/>
      <c r="AT249" s="167" t="s">
        <v>155</v>
      </c>
      <c r="AU249" s="167" t="s">
        <v>83</v>
      </c>
      <c r="AV249" s="13" t="s">
        <v>83</v>
      </c>
      <c r="AW249" s="13" t="s">
        <v>30</v>
      </c>
      <c r="AX249" s="13" t="s">
        <v>81</v>
      </c>
      <c r="AY249" s="167" t="s">
        <v>140</v>
      </c>
    </row>
    <row r="250" spans="1:65" s="12" customFormat="1" ht="22.9" customHeight="1">
      <c r="B250" s="131"/>
      <c r="D250" s="132" t="s">
        <v>72</v>
      </c>
      <c r="E250" s="142" t="s">
        <v>593</v>
      </c>
      <c r="F250" s="142" t="s">
        <v>594</v>
      </c>
      <c r="I250" s="134"/>
      <c r="J250" s="143">
        <f>BK250</f>
        <v>0</v>
      </c>
      <c r="L250" s="131"/>
      <c r="M250" s="136"/>
      <c r="N250" s="137"/>
      <c r="O250" s="137"/>
      <c r="P250" s="138">
        <f>SUM(P251:P253)</f>
        <v>0</v>
      </c>
      <c r="Q250" s="137"/>
      <c r="R250" s="138">
        <f>SUM(R251:R253)</f>
        <v>0</v>
      </c>
      <c r="S250" s="137"/>
      <c r="T250" s="139">
        <f>SUM(T251:T253)</f>
        <v>0</v>
      </c>
      <c r="AR250" s="132" t="s">
        <v>81</v>
      </c>
      <c r="AT250" s="140" t="s">
        <v>72</v>
      </c>
      <c r="AU250" s="140" t="s">
        <v>81</v>
      </c>
      <c r="AY250" s="132" t="s">
        <v>140</v>
      </c>
      <c r="BK250" s="141">
        <f>SUM(BK251:BK253)</f>
        <v>0</v>
      </c>
    </row>
    <row r="251" spans="1:65" s="2" customFormat="1" ht="33" customHeight="1">
      <c r="A251" s="33"/>
      <c r="B251" s="144"/>
      <c r="C251" s="145" t="s">
        <v>375</v>
      </c>
      <c r="D251" s="145" t="s">
        <v>142</v>
      </c>
      <c r="E251" s="146" t="s">
        <v>596</v>
      </c>
      <c r="F251" s="147" t="s">
        <v>597</v>
      </c>
      <c r="G251" s="148" t="s">
        <v>545</v>
      </c>
      <c r="H251" s="149">
        <v>202.578</v>
      </c>
      <c r="I251" s="150"/>
      <c r="J251" s="151">
        <f>ROUND(I251*H251,2)</f>
        <v>0</v>
      </c>
      <c r="K251" s="147" t="s">
        <v>146</v>
      </c>
      <c r="L251" s="34"/>
      <c r="M251" s="152" t="s">
        <v>1</v>
      </c>
      <c r="N251" s="153" t="s">
        <v>38</v>
      </c>
      <c r="O251" s="59"/>
      <c r="P251" s="154">
        <f>O251*H251</f>
        <v>0</v>
      </c>
      <c r="Q251" s="154">
        <v>0</v>
      </c>
      <c r="R251" s="154">
        <f>Q251*H251</f>
        <v>0</v>
      </c>
      <c r="S251" s="154">
        <v>0</v>
      </c>
      <c r="T251" s="155">
        <f>S251*H251</f>
        <v>0</v>
      </c>
      <c r="U251" s="33"/>
      <c r="V251" s="33"/>
      <c r="W251" s="33"/>
      <c r="X251" s="33"/>
      <c r="Y251" s="33"/>
      <c r="Z251" s="33"/>
      <c r="AA251" s="33"/>
      <c r="AB251" s="33"/>
      <c r="AC251" s="33"/>
      <c r="AD251" s="33"/>
      <c r="AE251" s="33"/>
      <c r="AR251" s="156" t="s">
        <v>147</v>
      </c>
      <c r="AT251" s="156" t="s">
        <v>142</v>
      </c>
      <c r="AU251" s="156" t="s">
        <v>83</v>
      </c>
      <c r="AY251" s="18" t="s">
        <v>140</v>
      </c>
      <c r="BE251" s="157">
        <f>IF(N251="základní",J251,0)</f>
        <v>0</v>
      </c>
      <c r="BF251" s="157">
        <f>IF(N251="snížená",J251,0)</f>
        <v>0</v>
      </c>
      <c r="BG251" s="157">
        <f>IF(N251="zákl. přenesená",J251,0)</f>
        <v>0</v>
      </c>
      <c r="BH251" s="157">
        <f>IF(N251="sníž. přenesená",J251,0)</f>
        <v>0</v>
      </c>
      <c r="BI251" s="157">
        <f>IF(N251="nulová",J251,0)</f>
        <v>0</v>
      </c>
      <c r="BJ251" s="18" t="s">
        <v>81</v>
      </c>
      <c r="BK251" s="157">
        <f>ROUND(I251*H251,2)</f>
        <v>0</v>
      </c>
      <c r="BL251" s="18" t="s">
        <v>147</v>
      </c>
      <c r="BM251" s="156" t="s">
        <v>768</v>
      </c>
    </row>
    <row r="252" spans="1:65" s="2" customFormat="1" ht="29.25">
      <c r="A252" s="33"/>
      <c r="B252" s="34"/>
      <c r="C252" s="33"/>
      <c r="D252" s="158" t="s">
        <v>149</v>
      </c>
      <c r="E252" s="33"/>
      <c r="F252" s="159" t="s">
        <v>599</v>
      </c>
      <c r="G252" s="33"/>
      <c r="H252" s="33"/>
      <c r="I252" s="160"/>
      <c r="J252" s="33"/>
      <c r="K252" s="33"/>
      <c r="L252" s="34"/>
      <c r="M252" s="161"/>
      <c r="N252" s="162"/>
      <c r="O252" s="59"/>
      <c r="P252" s="59"/>
      <c r="Q252" s="59"/>
      <c r="R252" s="59"/>
      <c r="S252" s="59"/>
      <c r="T252" s="60"/>
      <c r="U252" s="33"/>
      <c r="V252" s="33"/>
      <c r="W252" s="33"/>
      <c r="X252" s="33"/>
      <c r="Y252" s="33"/>
      <c r="Z252" s="33"/>
      <c r="AA252" s="33"/>
      <c r="AB252" s="33"/>
      <c r="AC252" s="33"/>
      <c r="AD252" s="33"/>
      <c r="AE252" s="33"/>
      <c r="AT252" s="18" t="s">
        <v>149</v>
      </c>
      <c r="AU252" s="18" t="s">
        <v>83</v>
      </c>
    </row>
    <row r="253" spans="1:65" s="2" customFormat="1" ht="11.25">
      <c r="A253" s="33"/>
      <c r="B253" s="34"/>
      <c r="C253" s="33"/>
      <c r="D253" s="163" t="s">
        <v>151</v>
      </c>
      <c r="E253" s="33"/>
      <c r="F253" s="164" t="s">
        <v>600</v>
      </c>
      <c r="G253" s="33"/>
      <c r="H253" s="33"/>
      <c r="I253" s="160"/>
      <c r="J253" s="33"/>
      <c r="K253" s="33"/>
      <c r="L253" s="34"/>
      <c r="M253" s="207"/>
      <c r="N253" s="208"/>
      <c r="O253" s="209"/>
      <c r="P253" s="209"/>
      <c r="Q253" s="209"/>
      <c r="R253" s="209"/>
      <c r="S253" s="209"/>
      <c r="T253" s="210"/>
      <c r="U253" s="33"/>
      <c r="V253" s="33"/>
      <c r="W253" s="33"/>
      <c r="X253" s="33"/>
      <c r="Y253" s="33"/>
      <c r="Z253" s="33"/>
      <c r="AA253" s="33"/>
      <c r="AB253" s="33"/>
      <c r="AC253" s="33"/>
      <c r="AD253" s="33"/>
      <c r="AE253" s="33"/>
      <c r="AT253" s="18" t="s">
        <v>151</v>
      </c>
      <c r="AU253" s="18" t="s">
        <v>83</v>
      </c>
    </row>
    <row r="254" spans="1:65" s="2" customFormat="1" ht="6.95" customHeight="1">
      <c r="A254" s="33"/>
      <c r="B254" s="48"/>
      <c r="C254" s="49"/>
      <c r="D254" s="49"/>
      <c r="E254" s="49"/>
      <c r="F254" s="49"/>
      <c r="G254" s="49"/>
      <c r="H254" s="49"/>
      <c r="I254" s="49"/>
      <c r="J254" s="49"/>
      <c r="K254" s="49"/>
      <c r="L254" s="34"/>
      <c r="M254" s="33"/>
      <c r="O254" s="33"/>
      <c r="P254" s="33"/>
      <c r="Q254" s="33"/>
      <c r="R254" s="33"/>
      <c r="S254" s="33"/>
      <c r="T254" s="33"/>
      <c r="U254" s="33"/>
      <c r="V254" s="33"/>
      <c r="W254" s="33"/>
      <c r="X254" s="33"/>
      <c r="Y254" s="33"/>
      <c r="Z254" s="33"/>
      <c r="AA254" s="33"/>
      <c r="AB254" s="33"/>
      <c r="AC254" s="33"/>
      <c r="AD254" s="33"/>
      <c r="AE254" s="33"/>
    </row>
  </sheetData>
  <autoFilter ref="C124:K253" xr:uid="{00000000-0009-0000-0000-000003000000}"/>
  <mergeCells count="9">
    <mergeCell ref="E87:H87"/>
    <mergeCell ref="E115:H115"/>
    <mergeCell ref="E117:H117"/>
    <mergeCell ref="L2:V2"/>
    <mergeCell ref="E7:H7"/>
    <mergeCell ref="E9:H9"/>
    <mergeCell ref="E18:H18"/>
    <mergeCell ref="E27:H27"/>
    <mergeCell ref="E85:H85"/>
  </mergeCells>
  <hyperlinks>
    <hyperlink ref="F130" r:id="rId1" xr:uid="{00000000-0004-0000-0300-000000000000}"/>
    <hyperlink ref="F139" r:id="rId2" xr:uid="{00000000-0004-0000-0300-000001000000}"/>
    <hyperlink ref="F143" r:id="rId3" xr:uid="{00000000-0004-0000-0300-000002000000}"/>
    <hyperlink ref="F151" r:id="rId4" xr:uid="{00000000-0004-0000-0300-000003000000}"/>
    <hyperlink ref="F168" r:id="rId5" xr:uid="{00000000-0004-0000-0300-000004000000}"/>
    <hyperlink ref="F173" r:id="rId6" xr:uid="{00000000-0004-0000-0300-000005000000}"/>
    <hyperlink ref="F178" r:id="rId7" xr:uid="{00000000-0004-0000-0300-000006000000}"/>
    <hyperlink ref="F189" r:id="rId8" xr:uid="{00000000-0004-0000-0300-000007000000}"/>
    <hyperlink ref="F194" r:id="rId9" xr:uid="{00000000-0004-0000-0300-000008000000}"/>
    <hyperlink ref="F201" r:id="rId10" xr:uid="{00000000-0004-0000-0300-000009000000}"/>
    <hyperlink ref="F205" r:id="rId11" xr:uid="{00000000-0004-0000-0300-00000A000000}"/>
    <hyperlink ref="F209" r:id="rId12" xr:uid="{00000000-0004-0000-0300-00000B000000}"/>
    <hyperlink ref="F243" r:id="rId13" xr:uid="{00000000-0004-0000-0300-00000C000000}"/>
    <hyperlink ref="F248" r:id="rId14" xr:uid="{00000000-0004-0000-0300-00000D000000}"/>
    <hyperlink ref="F253" r:id="rId15" xr:uid="{00000000-0004-0000-0300-00000E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6"/>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2:BM124"/>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48" t="s">
        <v>5</v>
      </c>
      <c r="M2" s="233"/>
      <c r="N2" s="233"/>
      <c r="O2" s="233"/>
      <c r="P2" s="233"/>
      <c r="Q2" s="233"/>
      <c r="R2" s="233"/>
      <c r="S2" s="233"/>
      <c r="T2" s="233"/>
      <c r="U2" s="233"/>
      <c r="V2" s="233"/>
      <c r="AT2" s="18" t="s">
        <v>88</v>
      </c>
    </row>
    <row r="3" spans="1:46" s="1" customFormat="1" ht="6.95" customHeight="1">
      <c r="B3" s="19"/>
      <c r="C3" s="20"/>
      <c r="D3" s="20"/>
      <c r="E3" s="20"/>
      <c r="F3" s="20"/>
      <c r="G3" s="20"/>
      <c r="H3" s="20"/>
      <c r="I3" s="20"/>
      <c r="J3" s="20"/>
      <c r="K3" s="20"/>
      <c r="L3" s="21"/>
      <c r="AT3" s="18" t="s">
        <v>83</v>
      </c>
    </row>
    <row r="4" spans="1:46" s="1" customFormat="1" ht="24.95" customHeight="1">
      <c r="B4" s="21"/>
      <c r="D4" s="22" t="s">
        <v>109</v>
      </c>
      <c r="L4" s="21"/>
      <c r="M4" s="94" t="s">
        <v>10</v>
      </c>
      <c r="AT4" s="18" t="s">
        <v>3</v>
      </c>
    </row>
    <row r="5" spans="1:46" s="1" customFormat="1" ht="6.95" customHeight="1">
      <c r="B5" s="21"/>
      <c r="L5" s="21"/>
    </row>
    <row r="6" spans="1:46" s="1" customFormat="1" ht="12" customHeight="1">
      <c r="B6" s="21"/>
      <c r="D6" s="28" t="s">
        <v>16</v>
      </c>
      <c r="L6" s="21"/>
    </row>
    <row r="7" spans="1:46" s="1" customFormat="1" ht="16.5" customHeight="1">
      <c r="B7" s="21"/>
      <c r="E7" s="261" t="str">
        <f>'Rekapitulace stavby'!K6</f>
        <v>PD - Regenerace sídliště Nádražní II etapa</v>
      </c>
      <c r="F7" s="262"/>
      <c r="G7" s="262"/>
      <c r="H7" s="262"/>
      <c r="L7" s="21"/>
    </row>
    <row r="8" spans="1:46" s="2" customFormat="1" ht="12" customHeight="1">
      <c r="A8" s="33"/>
      <c r="B8" s="34"/>
      <c r="C8" s="33"/>
      <c r="D8" s="28" t="s">
        <v>110</v>
      </c>
      <c r="E8" s="33"/>
      <c r="F8" s="33"/>
      <c r="G8" s="33"/>
      <c r="H8" s="33"/>
      <c r="I8" s="33"/>
      <c r="J8" s="33"/>
      <c r="K8" s="33"/>
      <c r="L8" s="43"/>
      <c r="S8" s="33"/>
      <c r="T8" s="33"/>
      <c r="U8" s="33"/>
      <c r="V8" s="33"/>
      <c r="W8" s="33"/>
      <c r="X8" s="33"/>
      <c r="Y8" s="33"/>
      <c r="Z8" s="33"/>
      <c r="AA8" s="33"/>
      <c r="AB8" s="33"/>
      <c r="AC8" s="33"/>
      <c r="AD8" s="33"/>
      <c r="AE8" s="33"/>
    </row>
    <row r="9" spans="1:46" s="2" customFormat="1" ht="16.5" customHeight="1">
      <c r="A9" s="33"/>
      <c r="B9" s="34"/>
      <c r="C9" s="33"/>
      <c r="D9" s="33"/>
      <c r="E9" s="226" t="s">
        <v>769</v>
      </c>
      <c r="F9" s="263"/>
      <c r="G9" s="263"/>
      <c r="H9" s="263"/>
      <c r="I9" s="33"/>
      <c r="J9" s="33"/>
      <c r="K9" s="33"/>
      <c r="L9" s="43"/>
      <c r="S9" s="33"/>
      <c r="T9" s="33"/>
      <c r="U9" s="33"/>
      <c r="V9" s="33"/>
      <c r="W9" s="33"/>
      <c r="X9" s="33"/>
      <c r="Y9" s="33"/>
      <c r="Z9" s="33"/>
      <c r="AA9" s="33"/>
      <c r="AB9" s="33"/>
      <c r="AC9" s="33"/>
      <c r="AD9" s="33"/>
      <c r="AE9" s="33"/>
    </row>
    <row r="10" spans="1:46" s="2" customFormat="1" ht="11.25">
      <c r="A10" s="33"/>
      <c r="B10" s="34"/>
      <c r="C10" s="33"/>
      <c r="D10" s="33"/>
      <c r="E10" s="33"/>
      <c r="F10" s="33"/>
      <c r="G10" s="33"/>
      <c r="H10" s="33"/>
      <c r="I10" s="33"/>
      <c r="J10" s="33"/>
      <c r="K10" s="33"/>
      <c r="L10" s="43"/>
      <c r="S10" s="33"/>
      <c r="T10" s="33"/>
      <c r="U10" s="33"/>
      <c r="V10" s="33"/>
      <c r="W10" s="33"/>
      <c r="X10" s="33"/>
      <c r="Y10" s="33"/>
      <c r="Z10" s="33"/>
      <c r="AA10" s="33"/>
      <c r="AB10" s="33"/>
      <c r="AC10" s="33"/>
      <c r="AD10" s="33"/>
      <c r="AE10" s="33"/>
    </row>
    <row r="11" spans="1:46" s="2" customFormat="1" ht="12" customHeight="1">
      <c r="A11" s="33"/>
      <c r="B11" s="34"/>
      <c r="C11" s="33"/>
      <c r="D11" s="28" t="s">
        <v>18</v>
      </c>
      <c r="E11" s="33"/>
      <c r="F11" s="26" t="s">
        <v>1</v>
      </c>
      <c r="G11" s="33"/>
      <c r="H11" s="33"/>
      <c r="I11" s="28" t="s">
        <v>19</v>
      </c>
      <c r="J11" s="26" t="s">
        <v>1</v>
      </c>
      <c r="K11" s="33"/>
      <c r="L11" s="43"/>
      <c r="S11" s="33"/>
      <c r="T11" s="33"/>
      <c r="U11" s="33"/>
      <c r="V11" s="33"/>
      <c r="W11" s="33"/>
      <c r="X11" s="33"/>
      <c r="Y11" s="33"/>
      <c r="Z11" s="33"/>
      <c r="AA11" s="33"/>
      <c r="AB11" s="33"/>
      <c r="AC11" s="33"/>
      <c r="AD11" s="33"/>
      <c r="AE11" s="33"/>
    </row>
    <row r="12" spans="1:46" s="2" customFormat="1" ht="12" customHeight="1">
      <c r="A12" s="33"/>
      <c r="B12" s="34"/>
      <c r="C12" s="33"/>
      <c r="D12" s="28" t="s">
        <v>20</v>
      </c>
      <c r="E12" s="33"/>
      <c r="F12" s="26" t="s">
        <v>21</v>
      </c>
      <c r="G12" s="33"/>
      <c r="H12" s="33"/>
      <c r="I12" s="28" t="s">
        <v>22</v>
      </c>
      <c r="J12" s="56" t="str">
        <f>'Rekapitulace stavby'!AN8</f>
        <v>11. 8. 2022</v>
      </c>
      <c r="K12" s="33"/>
      <c r="L12" s="43"/>
      <c r="S12" s="33"/>
      <c r="T12" s="33"/>
      <c r="U12" s="33"/>
      <c r="V12" s="33"/>
      <c r="W12" s="33"/>
      <c r="X12" s="33"/>
      <c r="Y12" s="33"/>
      <c r="Z12" s="33"/>
      <c r="AA12" s="33"/>
      <c r="AB12" s="33"/>
      <c r="AC12" s="33"/>
      <c r="AD12" s="33"/>
      <c r="AE12" s="33"/>
    </row>
    <row r="13" spans="1:46" s="2" customFormat="1" ht="10.9" customHeight="1">
      <c r="A13" s="33"/>
      <c r="B13" s="34"/>
      <c r="C13" s="33"/>
      <c r="D13" s="33"/>
      <c r="E13" s="33"/>
      <c r="F13" s="33"/>
      <c r="G13" s="33"/>
      <c r="H13" s="33"/>
      <c r="I13" s="33"/>
      <c r="J13" s="33"/>
      <c r="K13" s="33"/>
      <c r="L13" s="43"/>
      <c r="S13" s="33"/>
      <c r="T13" s="33"/>
      <c r="U13" s="33"/>
      <c r="V13" s="33"/>
      <c r="W13" s="33"/>
      <c r="X13" s="33"/>
      <c r="Y13" s="33"/>
      <c r="Z13" s="33"/>
      <c r="AA13" s="33"/>
      <c r="AB13" s="33"/>
      <c r="AC13" s="33"/>
      <c r="AD13" s="33"/>
      <c r="AE13" s="33"/>
    </row>
    <row r="14" spans="1:46" s="2" customFormat="1" ht="12" customHeight="1">
      <c r="A14" s="33"/>
      <c r="B14" s="34"/>
      <c r="C14" s="33"/>
      <c r="D14" s="28" t="s">
        <v>24</v>
      </c>
      <c r="E14" s="33"/>
      <c r="F14" s="33"/>
      <c r="G14" s="33"/>
      <c r="H14" s="33"/>
      <c r="I14" s="28" t="s">
        <v>25</v>
      </c>
      <c r="J14" s="26" t="str">
        <f>IF('Rekapitulace stavby'!AN10="","",'Rekapitulace stavby'!AN10)</f>
        <v/>
      </c>
      <c r="K14" s="33"/>
      <c r="L14" s="43"/>
      <c r="S14" s="33"/>
      <c r="T14" s="33"/>
      <c r="U14" s="33"/>
      <c r="V14" s="33"/>
      <c r="W14" s="33"/>
      <c r="X14" s="33"/>
      <c r="Y14" s="33"/>
      <c r="Z14" s="33"/>
      <c r="AA14" s="33"/>
      <c r="AB14" s="33"/>
      <c r="AC14" s="33"/>
      <c r="AD14" s="33"/>
      <c r="AE14" s="33"/>
    </row>
    <row r="15" spans="1:46" s="2" customFormat="1" ht="18" customHeight="1">
      <c r="A15" s="33"/>
      <c r="B15" s="34"/>
      <c r="C15" s="33"/>
      <c r="D15" s="33"/>
      <c r="E15" s="26" t="str">
        <f>IF('Rekapitulace stavby'!E11="","",'Rekapitulace stavby'!E11)</f>
        <v xml:space="preserve"> </v>
      </c>
      <c r="F15" s="33"/>
      <c r="G15" s="33"/>
      <c r="H15" s="33"/>
      <c r="I15" s="28" t="s">
        <v>26</v>
      </c>
      <c r="J15" s="26" t="str">
        <f>IF('Rekapitulace stavby'!AN11="","",'Rekapitulace stavby'!AN11)</f>
        <v/>
      </c>
      <c r="K15" s="33"/>
      <c r="L15" s="43"/>
      <c r="S15" s="33"/>
      <c r="T15" s="33"/>
      <c r="U15" s="33"/>
      <c r="V15" s="33"/>
      <c r="W15" s="33"/>
      <c r="X15" s="33"/>
      <c r="Y15" s="33"/>
      <c r="Z15" s="33"/>
      <c r="AA15" s="33"/>
      <c r="AB15" s="33"/>
      <c r="AC15" s="33"/>
      <c r="AD15" s="33"/>
      <c r="AE15" s="33"/>
    </row>
    <row r="16" spans="1:46" s="2" customFormat="1" ht="6.95" customHeight="1">
      <c r="A16" s="33"/>
      <c r="B16" s="34"/>
      <c r="C16" s="33"/>
      <c r="D16" s="33"/>
      <c r="E16" s="33"/>
      <c r="F16" s="33"/>
      <c r="G16" s="33"/>
      <c r="H16" s="33"/>
      <c r="I16" s="33"/>
      <c r="J16" s="33"/>
      <c r="K16" s="33"/>
      <c r="L16" s="43"/>
      <c r="S16" s="33"/>
      <c r="T16" s="33"/>
      <c r="U16" s="33"/>
      <c r="V16" s="33"/>
      <c r="W16" s="33"/>
      <c r="X16" s="33"/>
      <c r="Y16" s="33"/>
      <c r="Z16" s="33"/>
      <c r="AA16" s="33"/>
      <c r="AB16" s="33"/>
      <c r="AC16" s="33"/>
      <c r="AD16" s="33"/>
      <c r="AE16" s="33"/>
    </row>
    <row r="17" spans="1:31" s="2" customFormat="1" ht="12" customHeight="1">
      <c r="A17" s="33"/>
      <c r="B17" s="34"/>
      <c r="C17" s="33"/>
      <c r="D17" s="28" t="s">
        <v>27</v>
      </c>
      <c r="E17" s="33"/>
      <c r="F17" s="33"/>
      <c r="G17" s="33"/>
      <c r="H17" s="33"/>
      <c r="I17" s="28" t="s">
        <v>25</v>
      </c>
      <c r="J17" s="29" t="str">
        <f>'Rekapitulace stavby'!AN13</f>
        <v>Vyplň údaj</v>
      </c>
      <c r="K17" s="33"/>
      <c r="L17" s="43"/>
      <c r="S17" s="33"/>
      <c r="T17" s="33"/>
      <c r="U17" s="33"/>
      <c r="V17" s="33"/>
      <c r="W17" s="33"/>
      <c r="X17" s="33"/>
      <c r="Y17" s="33"/>
      <c r="Z17" s="33"/>
      <c r="AA17" s="33"/>
      <c r="AB17" s="33"/>
      <c r="AC17" s="33"/>
      <c r="AD17" s="33"/>
      <c r="AE17" s="33"/>
    </row>
    <row r="18" spans="1:31" s="2" customFormat="1" ht="18" customHeight="1">
      <c r="A18" s="33"/>
      <c r="B18" s="34"/>
      <c r="C18" s="33"/>
      <c r="D18" s="33"/>
      <c r="E18" s="264" t="str">
        <f>'Rekapitulace stavby'!E14</f>
        <v>Vyplň údaj</v>
      </c>
      <c r="F18" s="232"/>
      <c r="G18" s="232"/>
      <c r="H18" s="232"/>
      <c r="I18" s="28" t="s">
        <v>26</v>
      </c>
      <c r="J18" s="29" t="str">
        <f>'Rekapitulace stavby'!AN14</f>
        <v>Vyplň údaj</v>
      </c>
      <c r="K18" s="33"/>
      <c r="L18" s="43"/>
      <c r="S18" s="33"/>
      <c r="T18" s="33"/>
      <c r="U18" s="33"/>
      <c r="V18" s="33"/>
      <c r="W18" s="33"/>
      <c r="X18" s="33"/>
      <c r="Y18" s="33"/>
      <c r="Z18" s="33"/>
      <c r="AA18" s="33"/>
      <c r="AB18" s="33"/>
      <c r="AC18" s="33"/>
      <c r="AD18" s="33"/>
      <c r="AE18" s="33"/>
    </row>
    <row r="19" spans="1:31" s="2" customFormat="1" ht="6.95" customHeight="1">
      <c r="A19" s="33"/>
      <c r="B19" s="34"/>
      <c r="C19" s="33"/>
      <c r="D19" s="33"/>
      <c r="E19" s="33"/>
      <c r="F19" s="33"/>
      <c r="G19" s="33"/>
      <c r="H19" s="33"/>
      <c r="I19" s="33"/>
      <c r="J19" s="33"/>
      <c r="K19" s="33"/>
      <c r="L19" s="43"/>
      <c r="S19" s="33"/>
      <c r="T19" s="33"/>
      <c r="U19" s="33"/>
      <c r="V19" s="33"/>
      <c r="W19" s="33"/>
      <c r="X19" s="33"/>
      <c r="Y19" s="33"/>
      <c r="Z19" s="33"/>
      <c r="AA19" s="33"/>
      <c r="AB19" s="33"/>
      <c r="AC19" s="33"/>
      <c r="AD19" s="33"/>
      <c r="AE19" s="33"/>
    </row>
    <row r="20" spans="1:31" s="2" customFormat="1" ht="12" customHeight="1">
      <c r="A20" s="33"/>
      <c r="B20" s="34"/>
      <c r="C20" s="33"/>
      <c r="D20" s="28" t="s">
        <v>29</v>
      </c>
      <c r="E20" s="33"/>
      <c r="F20" s="33"/>
      <c r="G20" s="33"/>
      <c r="H20" s="33"/>
      <c r="I20" s="28" t="s">
        <v>25</v>
      </c>
      <c r="J20" s="26" t="str">
        <f>IF('Rekapitulace stavby'!AN16="","",'Rekapitulace stavby'!AN16)</f>
        <v/>
      </c>
      <c r="K20" s="33"/>
      <c r="L20" s="43"/>
      <c r="S20" s="33"/>
      <c r="T20" s="33"/>
      <c r="U20" s="33"/>
      <c r="V20" s="33"/>
      <c r="W20" s="33"/>
      <c r="X20" s="33"/>
      <c r="Y20" s="33"/>
      <c r="Z20" s="33"/>
      <c r="AA20" s="33"/>
      <c r="AB20" s="33"/>
      <c r="AC20" s="33"/>
      <c r="AD20" s="33"/>
      <c r="AE20" s="33"/>
    </row>
    <row r="21" spans="1:31" s="2" customFormat="1" ht="18" customHeight="1">
      <c r="A21" s="33"/>
      <c r="B21" s="34"/>
      <c r="C21" s="33"/>
      <c r="D21" s="33"/>
      <c r="E21" s="26" t="str">
        <f>IF('Rekapitulace stavby'!E17="","",'Rekapitulace stavby'!E17)</f>
        <v xml:space="preserve"> </v>
      </c>
      <c r="F21" s="33"/>
      <c r="G21" s="33"/>
      <c r="H21" s="33"/>
      <c r="I21" s="28" t="s">
        <v>26</v>
      </c>
      <c r="J21" s="26" t="str">
        <f>IF('Rekapitulace stavby'!AN17="","",'Rekapitulace stavby'!AN17)</f>
        <v/>
      </c>
      <c r="K21" s="33"/>
      <c r="L21" s="43"/>
      <c r="S21" s="33"/>
      <c r="T21" s="33"/>
      <c r="U21" s="33"/>
      <c r="V21" s="33"/>
      <c r="W21" s="33"/>
      <c r="X21" s="33"/>
      <c r="Y21" s="33"/>
      <c r="Z21" s="33"/>
      <c r="AA21" s="33"/>
      <c r="AB21" s="33"/>
      <c r="AC21" s="33"/>
      <c r="AD21" s="33"/>
      <c r="AE21" s="33"/>
    </row>
    <row r="22" spans="1:31" s="2" customFormat="1" ht="6.95" customHeight="1">
      <c r="A22" s="33"/>
      <c r="B22" s="34"/>
      <c r="C22" s="33"/>
      <c r="D22" s="33"/>
      <c r="E22" s="33"/>
      <c r="F22" s="33"/>
      <c r="G22" s="33"/>
      <c r="H22" s="33"/>
      <c r="I22" s="33"/>
      <c r="J22" s="33"/>
      <c r="K22" s="33"/>
      <c r="L22" s="43"/>
      <c r="S22" s="33"/>
      <c r="T22" s="33"/>
      <c r="U22" s="33"/>
      <c r="V22" s="33"/>
      <c r="W22" s="33"/>
      <c r="X22" s="33"/>
      <c r="Y22" s="33"/>
      <c r="Z22" s="33"/>
      <c r="AA22" s="33"/>
      <c r="AB22" s="33"/>
      <c r="AC22" s="33"/>
      <c r="AD22" s="33"/>
      <c r="AE22" s="33"/>
    </row>
    <row r="23" spans="1:31" s="2" customFormat="1" ht="12" customHeight="1">
      <c r="A23" s="33"/>
      <c r="B23" s="34"/>
      <c r="C23" s="33"/>
      <c r="D23" s="28" t="s">
        <v>31</v>
      </c>
      <c r="E23" s="33"/>
      <c r="F23" s="33"/>
      <c r="G23" s="33"/>
      <c r="H23" s="33"/>
      <c r="I23" s="28" t="s">
        <v>25</v>
      </c>
      <c r="J23" s="26" t="str">
        <f>IF('Rekapitulace stavby'!AN19="","",'Rekapitulace stavby'!AN19)</f>
        <v/>
      </c>
      <c r="K23" s="33"/>
      <c r="L23" s="43"/>
      <c r="S23" s="33"/>
      <c r="T23" s="33"/>
      <c r="U23" s="33"/>
      <c r="V23" s="33"/>
      <c r="W23" s="33"/>
      <c r="X23" s="33"/>
      <c r="Y23" s="33"/>
      <c r="Z23" s="33"/>
      <c r="AA23" s="33"/>
      <c r="AB23" s="33"/>
      <c r="AC23" s="33"/>
      <c r="AD23" s="33"/>
      <c r="AE23" s="33"/>
    </row>
    <row r="24" spans="1:31" s="2" customFormat="1" ht="18" customHeight="1">
      <c r="A24" s="33"/>
      <c r="B24" s="34"/>
      <c r="C24" s="33"/>
      <c r="D24" s="33"/>
      <c r="E24" s="26" t="str">
        <f>IF('Rekapitulace stavby'!E20="","",'Rekapitulace stavby'!E20)</f>
        <v xml:space="preserve"> </v>
      </c>
      <c r="F24" s="33"/>
      <c r="G24" s="33"/>
      <c r="H24" s="33"/>
      <c r="I24" s="28" t="s">
        <v>26</v>
      </c>
      <c r="J24" s="26" t="str">
        <f>IF('Rekapitulace stavby'!AN20="","",'Rekapitulace stavby'!AN20)</f>
        <v/>
      </c>
      <c r="K24" s="33"/>
      <c r="L24" s="43"/>
      <c r="S24" s="33"/>
      <c r="T24" s="33"/>
      <c r="U24" s="33"/>
      <c r="V24" s="33"/>
      <c r="W24" s="33"/>
      <c r="X24" s="33"/>
      <c r="Y24" s="33"/>
      <c r="Z24" s="33"/>
      <c r="AA24" s="33"/>
      <c r="AB24" s="33"/>
      <c r="AC24" s="33"/>
      <c r="AD24" s="33"/>
      <c r="AE24" s="33"/>
    </row>
    <row r="25" spans="1:31" s="2" customFormat="1" ht="6.95" customHeight="1">
      <c r="A25" s="33"/>
      <c r="B25" s="34"/>
      <c r="C25" s="33"/>
      <c r="D25" s="33"/>
      <c r="E25" s="33"/>
      <c r="F25" s="33"/>
      <c r="G25" s="33"/>
      <c r="H25" s="33"/>
      <c r="I25" s="33"/>
      <c r="J25" s="33"/>
      <c r="K25" s="33"/>
      <c r="L25" s="43"/>
      <c r="S25" s="33"/>
      <c r="T25" s="33"/>
      <c r="U25" s="33"/>
      <c r="V25" s="33"/>
      <c r="W25" s="33"/>
      <c r="X25" s="33"/>
      <c r="Y25" s="33"/>
      <c r="Z25" s="33"/>
      <c r="AA25" s="33"/>
      <c r="AB25" s="33"/>
      <c r="AC25" s="33"/>
      <c r="AD25" s="33"/>
      <c r="AE25" s="33"/>
    </row>
    <row r="26" spans="1:31" s="2" customFormat="1" ht="12" customHeight="1">
      <c r="A26" s="33"/>
      <c r="B26" s="34"/>
      <c r="C26" s="33"/>
      <c r="D26" s="28" t="s">
        <v>32</v>
      </c>
      <c r="E26" s="33"/>
      <c r="F26" s="33"/>
      <c r="G26" s="33"/>
      <c r="H26" s="33"/>
      <c r="I26" s="33"/>
      <c r="J26" s="33"/>
      <c r="K26" s="33"/>
      <c r="L26" s="43"/>
      <c r="S26" s="33"/>
      <c r="T26" s="33"/>
      <c r="U26" s="33"/>
      <c r="V26" s="33"/>
      <c r="W26" s="33"/>
      <c r="X26" s="33"/>
      <c r="Y26" s="33"/>
      <c r="Z26" s="33"/>
      <c r="AA26" s="33"/>
      <c r="AB26" s="33"/>
      <c r="AC26" s="33"/>
      <c r="AD26" s="33"/>
      <c r="AE26" s="33"/>
    </row>
    <row r="27" spans="1:31" s="8" customFormat="1" ht="16.5" customHeight="1">
      <c r="A27" s="95"/>
      <c r="B27" s="96"/>
      <c r="C27" s="95"/>
      <c r="D27" s="95"/>
      <c r="E27" s="237" t="s">
        <v>1</v>
      </c>
      <c r="F27" s="237"/>
      <c r="G27" s="237"/>
      <c r="H27" s="237"/>
      <c r="I27" s="95"/>
      <c r="J27" s="95"/>
      <c r="K27" s="95"/>
      <c r="L27" s="97"/>
      <c r="S27" s="95"/>
      <c r="T27" s="95"/>
      <c r="U27" s="95"/>
      <c r="V27" s="95"/>
      <c r="W27" s="95"/>
      <c r="X27" s="95"/>
      <c r="Y27" s="95"/>
      <c r="Z27" s="95"/>
      <c r="AA27" s="95"/>
      <c r="AB27" s="95"/>
      <c r="AC27" s="95"/>
      <c r="AD27" s="95"/>
      <c r="AE27" s="95"/>
    </row>
    <row r="28" spans="1:31" s="2" customFormat="1" ht="6.95" customHeight="1">
      <c r="A28" s="33"/>
      <c r="B28" s="34"/>
      <c r="C28" s="33"/>
      <c r="D28" s="33"/>
      <c r="E28" s="33"/>
      <c r="F28" s="33"/>
      <c r="G28" s="33"/>
      <c r="H28" s="33"/>
      <c r="I28" s="33"/>
      <c r="J28" s="33"/>
      <c r="K28" s="33"/>
      <c r="L28" s="43"/>
      <c r="S28" s="33"/>
      <c r="T28" s="33"/>
      <c r="U28" s="33"/>
      <c r="V28" s="33"/>
      <c r="W28" s="33"/>
      <c r="X28" s="33"/>
      <c r="Y28" s="33"/>
      <c r="Z28" s="33"/>
      <c r="AA28" s="33"/>
      <c r="AB28" s="33"/>
      <c r="AC28" s="33"/>
      <c r="AD28" s="33"/>
      <c r="AE28" s="33"/>
    </row>
    <row r="29" spans="1:31" s="2" customFormat="1" ht="6.95" customHeight="1">
      <c r="A29" s="33"/>
      <c r="B29" s="34"/>
      <c r="C29" s="33"/>
      <c r="D29" s="67"/>
      <c r="E29" s="67"/>
      <c r="F29" s="67"/>
      <c r="G29" s="67"/>
      <c r="H29" s="67"/>
      <c r="I29" s="67"/>
      <c r="J29" s="67"/>
      <c r="K29" s="67"/>
      <c r="L29" s="43"/>
      <c r="S29" s="33"/>
      <c r="T29" s="33"/>
      <c r="U29" s="33"/>
      <c r="V29" s="33"/>
      <c r="W29" s="33"/>
      <c r="X29" s="33"/>
      <c r="Y29" s="33"/>
      <c r="Z29" s="33"/>
      <c r="AA29" s="33"/>
      <c r="AB29" s="33"/>
      <c r="AC29" s="33"/>
      <c r="AD29" s="33"/>
      <c r="AE29" s="33"/>
    </row>
    <row r="30" spans="1:31" s="2" customFormat="1" ht="25.35" customHeight="1">
      <c r="A30" s="33"/>
      <c r="B30" s="34"/>
      <c r="C30" s="33"/>
      <c r="D30" s="98" t="s">
        <v>33</v>
      </c>
      <c r="E30" s="33"/>
      <c r="F30" s="33"/>
      <c r="G30" s="33"/>
      <c r="H30" s="33"/>
      <c r="I30" s="33"/>
      <c r="J30" s="72">
        <f>ROUND(J118, 2)</f>
        <v>0</v>
      </c>
      <c r="K30" s="33"/>
      <c r="L30" s="43"/>
      <c r="S30" s="33"/>
      <c r="T30" s="33"/>
      <c r="U30" s="33"/>
      <c r="V30" s="33"/>
      <c r="W30" s="33"/>
      <c r="X30" s="33"/>
      <c r="Y30" s="33"/>
      <c r="Z30" s="33"/>
      <c r="AA30" s="33"/>
      <c r="AB30" s="33"/>
      <c r="AC30" s="33"/>
      <c r="AD30" s="33"/>
      <c r="AE30" s="33"/>
    </row>
    <row r="31" spans="1:31" s="2" customFormat="1" ht="6.95" customHeight="1">
      <c r="A31" s="33"/>
      <c r="B31" s="34"/>
      <c r="C31" s="33"/>
      <c r="D31" s="67"/>
      <c r="E31" s="67"/>
      <c r="F31" s="67"/>
      <c r="G31" s="67"/>
      <c r="H31" s="67"/>
      <c r="I31" s="67"/>
      <c r="J31" s="67"/>
      <c r="K31" s="67"/>
      <c r="L31" s="43"/>
      <c r="S31" s="33"/>
      <c r="T31" s="33"/>
      <c r="U31" s="33"/>
      <c r="V31" s="33"/>
      <c r="W31" s="33"/>
      <c r="X31" s="33"/>
      <c r="Y31" s="33"/>
      <c r="Z31" s="33"/>
      <c r="AA31" s="33"/>
      <c r="AB31" s="33"/>
      <c r="AC31" s="33"/>
      <c r="AD31" s="33"/>
      <c r="AE31" s="33"/>
    </row>
    <row r="32" spans="1:31" s="2" customFormat="1" ht="14.45" customHeight="1">
      <c r="A32" s="33"/>
      <c r="B32" s="34"/>
      <c r="C32" s="33"/>
      <c r="D32" s="33"/>
      <c r="E32" s="33"/>
      <c r="F32" s="37" t="s">
        <v>35</v>
      </c>
      <c r="G32" s="33"/>
      <c r="H32" s="33"/>
      <c r="I32" s="37" t="s">
        <v>34</v>
      </c>
      <c r="J32" s="37" t="s">
        <v>36</v>
      </c>
      <c r="K32" s="33"/>
      <c r="L32" s="43"/>
      <c r="S32" s="33"/>
      <c r="T32" s="33"/>
      <c r="U32" s="33"/>
      <c r="V32" s="33"/>
      <c r="W32" s="33"/>
      <c r="X32" s="33"/>
      <c r="Y32" s="33"/>
      <c r="Z32" s="33"/>
      <c r="AA32" s="33"/>
      <c r="AB32" s="33"/>
      <c r="AC32" s="33"/>
      <c r="AD32" s="33"/>
      <c r="AE32" s="33"/>
    </row>
    <row r="33" spans="1:31" s="2" customFormat="1" ht="14.45" customHeight="1">
      <c r="A33" s="33"/>
      <c r="B33" s="34"/>
      <c r="C33" s="33"/>
      <c r="D33" s="99" t="s">
        <v>37</v>
      </c>
      <c r="E33" s="28" t="s">
        <v>38</v>
      </c>
      <c r="F33" s="100">
        <f>ROUND((SUM(BE118:BE123)),  2)</f>
        <v>0</v>
      </c>
      <c r="G33" s="33"/>
      <c r="H33" s="33"/>
      <c r="I33" s="101">
        <v>0.21</v>
      </c>
      <c r="J33" s="100">
        <f>ROUND(((SUM(BE118:BE123))*I33),  2)</f>
        <v>0</v>
      </c>
      <c r="K33" s="33"/>
      <c r="L33" s="43"/>
      <c r="S33" s="33"/>
      <c r="T33" s="33"/>
      <c r="U33" s="33"/>
      <c r="V33" s="33"/>
      <c r="W33" s="33"/>
      <c r="X33" s="33"/>
      <c r="Y33" s="33"/>
      <c r="Z33" s="33"/>
      <c r="AA33" s="33"/>
      <c r="AB33" s="33"/>
      <c r="AC33" s="33"/>
      <c r="AD33" s="33"/>
      <c r="AE33" s="33"/>
    </row>
    <row r="34" spans="1:31" s="2" customFormat="1" ht="14.45" customHeight="1">
      <c r="A34" s="33"/>
      <c r="B34" s="34"/>
      <c r="C34" s="33"/>
      <c r="D34" s="33"/>
      <c r="E34" s="28" t="s">
        <v>39</v>
      </c>
      <c r="F34" s="100">
        <f>ROUND((SUM(BF118:BF123)),  2)</f>
        <v>0</v>
      </c>
      <c r="G34" s="33"/>
      <c r="H34" s="33"/>
      <c r="I34" s="101">
        <v>0.15</v>
      </c>
      <c r="J34" s="100">
        <f>ROUND(((SUM(BF118:BF123))*I34),  2)</f>
        <v>0</v>
      </c>
      <c r="K34" s="33"/>
      <c r="L34" s="43"/>
      <c r="S34" s="33"/>
      <c r="T34" s="33"/>
      <c r="U34" s="33"/>
      <c r="V34" s="33"/>
      <c r="W34" s="33"/>
      <c r="X34" s="33"/>
      <c r="Y34" s="33"/>
      <c r="Z34" s="33"/>
      <c r="AA34" s="33"/>
      <c r="AB34" s="33"/>
      <c r="AC34" s="33"/>
      <c r="AD34" s="33"/>
      <c r="AE34" s="33"/>
    </row>
    <row r="35" spans="1:31" s="2" customFormat="1" ht="14.45" hidden="1" customHeight="1">
      <c r="A35" s="33"/>
      <c r="B35" s="34"/>
      <c r="C35" s="33"/>
      <c r="D35" s="33"/>
      <c r="E35" s="28" t="s">
        <v>40</v>
      </c>
      <c r="F35" s="100">
        <f>ROUND((SUM(BG118:BG123)),  2)</f>
        <v>0</v>
      </c>
      <c r="G35" s="33"/>
      <c r="H35" s="33"/>
      <c r="I35" s="101">
        <v>0.21</v>
      </c>
      <c r="J35" s="100">
        <f>0</f>
        <v>0</v>
      </c>
      <c r="K35" s="33"/>
      <c r="L35" s="43"/>
      <c r="S35" s="33"/>
      <c r="T35" s="33"/>
      <c r="U35" s="33"/>
      <c r="V35" s="33"/>
      <c r="W35" s="33"/>
      <c r="X35" s="33"/>
      <c r="Y35" s="33"/>
      <c r="Z35" s="33"/>
      <c r="AA35" s="33"/>
      <c r="AB35" s="33"/>
      <c r="AC35" s="33"/>
      <c r="AD35" s="33"/>
      <c r="AE35" s="33"/>
    </row>
    <row r="36" spans="1:31" s="2" customFormat="1" ht="14.45" hidden="1" customHeight="1">
      <c r="A36" s="33"/>
      <c r="B36" s="34"/>
      <c r="C36" s="33"/>
      <c r="D36" s="33"/>
      <c r="E36" s="28" t="s">
        <v>41</v>
      </c>
      <c r="F36" s="100">
        <f>ROUND((SUM(BH118:BH123)),  2)</f>
        <v>0</v>
      </c>
      <c r="G36" s="33"/>
      <c r="H36" s="33"/>
      <c r="I36" s="101">
        <v>0.15</v>
      </c>
      <c r="J36" s="100">
        <f>0</f>
        <v>0</v>
      </c>
      <c r="K36" s="33"/>
      <c r="L36" s="43"/>
      <c r="S36" s="33"/>
      <c r="T36" s="33"/>
      <c r="U36" s="33"/>
      <c r="V36" s="33"/>
      <c r="W36" s="33"/>
      <c r="X36" s="33"/>
      <c r="Y36" s="33"/>
      <c r="Z36" s="33"/>
      <c r="AA36" s="33"/>
      <c r="AB36" s="33"/>
      <c r="AC36" s="33"/>
      <c r="AD36" s="33"/>
      <c r="AE36" s="33"/>
    </row>
    <row r="37" spans="1:31" s="2" customFormat="1" ht="14.45" hidden="1" customHeight="1">
      <c r="A37" s="33"/>
      <c r="B37" s="34"/>
      <c r="C37" s="33"/>
      <c r="D37" s="33"/>
      <c r="E37" s="28" t="s">
        <v>42</v>
      </c>
      <c r="F37" s="100">
        <f>ROUND((SUM(BI118:BI123)),  2)</f>
        <v>0</v>
      </c>
      <c r="G37" s="33"/>
      <c r="H37" s="33"/>
      <c r="I37" s="101">
        <v>0</v>
      </c>
      <c r="J37" s="100">
        <f>0</f>
        <v>0</v>
      </c>
      <c r="K37" s="33"/>
      <c r="L37" s="43"/>
      <c r="S37" s="33"/>
      <c r="T37" s="33"/>
      <c r="U37" s="33"/>
      <c r="V37" s="33"/>
      <c r="W37" s="33"/>
      <c r="X37" s="33"/>
      <c r="Y37" s="33"/>
      <c r="Z37" s="33"/>
      <c r="AA37" s="33"/>
      <c r="AB37" s="33"/>
      <c r="AC37" s="33"/>
      <c r="AD37" s="33"/>
      <c r="AE37" s="33"/>
    </row>
    <row r="38" spans="1:31" s="2" customFormat="1" ht="6.95" customHeight="1">
      <c r="A38" s="33"/>
      <c r="B38" s="34"/>
      <c r="C38" s="33"/>
      <c r="D38" s="33"/>
      <c r="E38" s="33"/>
      <c r="F38" s="33"/>
      <c r="G38" s="33"/>
      <c r="H38" s="33"/>
      <c r="I38" s="33"/>
      <c r="J38" s="33"/>
      <c r="K38" s="33"/>
      <c r="L38" s="43"/>
      <c r="S38" s="33"/>
      <c r="T38" s="33"/>
      <c r="U38" s="33"/>
      <c r="V38" s="33"/>
      <c r="W38" s="33"/>
      <c r="X38" s="33"/>
      <c r="Y38" s="33"/>
      <c r="Z38" s="33"/>
      <c r="AA38" s="33"/>
      <c r="AB38" s="33"/>
      <c r="AC38" s="33"/>
      <c r="AD38" s="33"/>
      <c r="AE38" s="33"/>
    </row>
    <row r="39" spans="1:31" s="2" customFormat="1" ht="25.35" customHeight="1">
      <c r="A39" s="33"/>
      <c r="B39" s="34"/>
      <c r="C39" s="102"/>
      <c r="D39" s="103" t="s">
        <v>43</v>
      </c>
      <c r="E39" s="61"/>
      <c r="F39" s="61"/>
      <c r="G39" s="104" t="s">
        <v>44</v>
      </c>
      <c r="H39" s="105" t="s">
        <v>45</v>
      </c>
      <c r="I39" s="61"/>
      <c r="J39" s="106">
        <f>SUM(J30:J37)</f>
        <v>0</v>
      </c>
      <c r="K39" s="107"/>
      <c r="L39" s="43"/>
      <c r="S39" s="33"/>
      <c r="T39" s="33"/>
      <c r="U39" s="33"/>
      <c r="V39" s="33"/>
      <c r="W39" s="33"/>
      <c r="X39" s="33"/>
      <c r="Y39" s="33"/>
      <c r="Z39" s="33"/>
      <c r="AA39" s="33"/>
      <c r="AB39" s="33"/>
      <c r="AC39" s="33"/>
      <c r="AD39" s="33"/>
      <c r="AE39" s="33"/>
    </row>
    <row r="40" spans="1:31" s="2" customFormat="1" ht="14.45" customHeight="1">
      <c r="A40" s="33"/>
      <c r="B40" s="34"/>
      <c r="C40" s="33"/>
      <c r="D40" s="33"/>
      <c r="E40" s="33"/>
      <c r="F40" s="33"/>
      <c r="G40" s="33"/>
      <c r="H40" s="33"/>
      <c r="I40" s="33"/>
      <c r="J40" s="33"/>
      <c r="K40" s="33"/>
      <c r="L40" s="43"/>
      <c r="S40" s="33"/>
      <c r="T40" s="33"/>
      <c r="U40" s="33"/>
      <c r="V40" s="33"/>
      <c r="W40" s="33"/>
      <c r="X40" s="33"/>
      <c r="Y40" s="33"/>
      <c r="Z40" s="33"/>
      <c r="AA40" s="33"/>
      <c r="AB40" s="33"/>
      <c r="AC40" s="33"/>
      <c r="AD40" s="33"/>
      <c r="AE40" s="33"/>
    </row>
    <row r="41" spans="1:31" s="1" customFormat="1" ht="14.45" customHeight="1">
      <c r="B41" s="21"/>
      <c r="L41" s="21"/>
    </row>
    <row r="42" spans="1:31" s="1" customFormat="1" ht="14.45" customHeight="1">
      <c r="B42" s="21"/>
      <c r="L42" s="21"/>
    </row>
    <row r="43" spans="1:31" s="1" customFormat="1" ht="14.45" customHeight="1">
      <c r="B43" s="21"/>
      <c r="L43" s="21"/>
    </row>
    <row r="44" spans="1:31" s="1" customFormat="1" ht="14.45" customHeight="1">
      <c r="B44" s="21"/>
      <c r="L44" s="21"/>
    </row>
    <row r="45" spans="1:31" s="1" customFormat="1" ht="14.45" customHeight="1">
      <c r="B45" s="21"/>
      <c r="L45" s="21"/>
    </row>
    <row r="46" spans="1:31" s="1" customFormat="1" ht="14.45" customHeight="1">
      <c r="B46" s="21"/>
      <c r="L46" s="21"/>
    </row>
    <row r="47" spans="1:31" s="1" customFormat="1" ht="14.45" customHeight="1">
      <c r="B47" s="21"/>
      <c r="L47" s="21"/>
    </row>
    <row r="48" spans="1:31" s="1" customFormat="1" ht="14.45" customHeight="1">
      <c r="B48" s="21"/>
      <c r="L48" s="21"/>
    </row>
    <row r="49" spans="1:31" s="1" customFormat="1" ht="14.45" customHeight="1">
      <c r="B49" s="21"/>
      <c r="L49" s="21"/>
    </row>
    <row r="50" spans="1:31" s="2" customFormat="1" ht="14.45" customHeight="1">
      <c r="B50" s="43"/>
      <c r="D50" s="44" t="s">
        <v>46</v>
      </c>
      <c r="E50" s="45"/>
      <c r="F50" s="45"/>
      <c r="G50" s="44" t="s">
        <v>47</v>
      </c>
      <c r="H50" s="45"/>
      <c r="I50" s="45"/>
      <c r="J50" s="45"/>
      <c r="K50" s="45"/>
      <c r="L50" s="43"/>
    </row>
    <row r="51" spans="1:31" ht="11.25">
      <c r="B51" s="21"/>
      <c r="L51" s="21"/>
    </row>
    <row r="52" spans="1:31" ht="11.25">
      <c r="B52" s="21"/>
      <c r="L52" s="21"/>
    </row>
    <row r="53" spans="1:31" ht="11.25">
      <c r="B53" s="21"/>
      <c r="L53" s="21"/>
    </row>
    <row r="54" spans="1:31" ht="11.25">
      <c r="B54" s="21"/>
      <c r="L54" s="21"/>
    </row>
    <row r="55" spans="1:31" ht="11.25">
      <c r="B55" s="21"/>
      <c r="L55" s="21"/>
    </row>
    <row r="56" spans="1:31" ht="11.25">
      <c r="B56" s="21"/>
      <c r="L56" s="21"/>
    </row>
    <row r="57" spans="1:31" ht="11.25">
      <c r="B57" s="21"/>
      <c r="L57" s="21"/>
    </row>
    <row r="58" spans="1:31" ht="11.25">
      <c r="B58" s="21"/>
      <c r="L58" s="21"/>
    </row>
    <row r="59" spans="1:31" ht="11.25">
      <c r="B59" s="21"/>
      <c r="L59" s="21"/>
    </row>
    <row r="60" spans="1:31" ht="11.25">
      <c r="B60" s="21"/>
      <c r="L60" s="21"/>
    </row>
    <row r="61" spans="1:31" s="2" customFormat="1" ht="12.75">
      <c r="A61" s="33"/>
      <c r="B61" s="34"/>
      <c r="C61" s="33"/>
      <c r="D61" s="46" t="s">
        <v>48</v>
      </c>
      <c r="E61" s="36"/>
      <c r="F61" s="108" t="s">
        <v>49</v>
      </c>
      <c r="G61" s="46" t="s">
        <v>48</v>
      </c>
      <c r="H61" s="36"/>
      <c r="I61" s="36"/>
      <c r="J61" s="109" t="s">
        <v>49</v>
      </c>
      <c r="K61" s="36"/>
      <c r="L61" s="43"/>
      <c r="S61" s="33"/>
      <c r="T61" s="33"/>
      <c r="U61" s="33"/>
      <c r="V61" s="33"/>
      <c r="W61" s="33"/>
      <c r="X61" s="33"/>
      <c r="Y61" s="33"/>
      <c r="Z61" s="33"/>
      <c r="AA61" s="33"/>
      <c r="AB61" s="33"/>
      <c r="AC61" s="33"/>
      <c r="AD61" s="33"/>
      <c r="AE61" s="33"/>
    </row>
    <row r="62" spans="1:31" ht="11.25">
      <c r="B62" s="21"/>
      <c r="L62" s="21"/>
    </row>
    <row r="63" spans="1:31" ht="11.25">
      <c r="B63" s="21"/>
      <c r="L63" s="21"/>
    </row>
    <row r="64" spans="1:31" ht="11.25">
      <c r="B64" s="21"/>
      <c r="L64" s="21"/>
    </row>
    <row r="65" spans="1:31" s="2" customFormat="1" ht="12.75">
      <c r="A65" s="33"/>
      <c r="B65" s="34"/>
      <c r="C65" s="33"/>
      <c r="D65" s="44" t="s">
        <v>50</v>
      </c>
      <c r="E65" s="47"/>
      <c r="F65" s="47"/>
      <c r="G65" s="44" t="s">
        <v>51</v>
      </c>
      <c r="H65" s="47"/>
      <c r="I65" s="47"/>
      <c r="J65" s="47"/>
      <c r="K65" s="47"/>
      <c r="L65" s="43"/>
      <c r="S65" s="33"/>
      <c r="T65" s="33"/>
      <c r="U65" s="33"/>
      <c r="V65" s="33"/>
      <c r="W65" s="33"/>
      <c r="X65" s="33"/>
      <c r="Y65" s="33"/>
      <c r="Z65" s="33"/>
      <c r="AA65" s="33"/>
      <c r="AB65" s="33"/>
      <c r="AC65" s="33"/>
      <c r="AD65" s="33"/>
      <c r="AE65" s="33"/>
    </row>
    <row r="66" spans="1:31" ht="11.25">
      <c r="B66" s="21"/>
      <c r="L66" s="21"/>
    </row>
    <row r="67" spans="1:31" ht="11.25">
      <c r="B67" s="21"/>
      <c r="L67" s="21"/>
    </row>
    <row r="68" spans="1:31" ht="11.25">
      <c r="B68" s="21"/>
      <c r="L68" s="21"/>
    </row>
    <row r="69" spans="1:31" ht="11.25">
      <c r="B69" s="21"/>
      <c r="L69" s="21"/>
    </row>
    <row r="70" spans="1:31" ht="11.25">
      <c r="B70" s="21"/>
      <c r="L70" s="21"/>
    </row>
    <row r="71" spans="1:31" ht="11.25">
      <c r="B71" s="21"/>
      <c r="L71" s="21"/>
    </row>
    <row r="72" spans="1:31" ht="11.25">
      <c r="B72" s="21"/>
      <c r="L72" s="21"/>
    </row>
    <row r="73" spans="1:31" ht="11.25">
      <c r="B73" s="21"/>
      <c r="L73" s="21"/>
    </row>
    <row r="74" spans="1:31" ht="11.25">
      <c r="B74" s="21"/>
      <c r="L74" s="21"/>
    </row>
    <row r="75" spans="1:31" ht="11.25">
      <c r="B75" s="21"/>
      <c r="L75" s="21"/>
    </row>
    <row r="76" spans="1:31" s="2" customFormat="1" ht="12.75">
      <c r="A76" s="33"/>
      <c r="B76" s="34"/>
      <c r="C76" s="33"/>
      <c r="D76" s="46" t="s">
        <v>48</v>
      </c>
      <c r="E76" s="36"/>
      <c r="F76" s="108" t="s">
        <v>49</v>
      </c>
      <c r="G76" s="46" t="s">
        <v>48</v>
      </c>
      <c r="H76" s="36"/>
      <c r="I76" s="36"/>
      <c r="J76" s="109" t="s">
        <v>49</v>
      </c>
      <c r="K76" s="36"/>
      <c r="L76" s="43"/>
      <c r="S76" s="33"/>
      <c r="T76" s="33"/>
      <c r="U76" s="33"/>
      <c r="V76" s="33"/>
      <c r="W76" s="33"/>
      <c r="X76" s="33"/>
      <c r="Y76" s="33"/>
      <c r="Z76" s="33"/>
      <c r="AA76" s="33"/>
      <c r="AB76" s="33"/>
      <c r="AC76" s="33"/>
      <c r="AD76" s="33"/>
      <c r="AE76" s="33"/>
    </row>
    <row r="77" spans="1:31" s="2" customFormat="1" ht="14.45" customHeight="1">
      <c r="A77" s="33"/>
      <c r="B77" s="48"/>
      <c r="C77" s="49"/>
      <c r="D77" s="49"/>
      <c r="E77" s="49"/>
      <c r="F77" s="49"/>
      <c r="G77" s="49"/>
      <c r="H77" s="49"/>
      <c r="I77" s="49"/>
      <c r="J77" s="49"/>
      <c r="K77" s="49"/>
      <c r="L77" s="43"/>
      <c r="S77" s="33"/>
      <c r="T77" s="33"/>
      <c r="U77" s="33"/>
      <c r="V77" s="33"/>
      <c r="W77" s="33"/>
      <c r="X77" s="33"/>
      <c r="Y77" s="33"/>
      <c r="Z77" s="33"/>
      <c r="AA77" s="33"/>
      <c r="AB77" s="33"/>
      <c r="AC77" s="33"/>
      <c r="AD77" s="33"/>
      <c r="AE77" s="33"/>
    </row>
    <row r="81" spans="1:47" s="2" customFormat="1" ht="6.95" hidden="1" customHeight="1">
      <c r="A81" s="33"/>
      <c r="B81" s="50"/>
      <c r="C81" s="51"/>
      <c r="D81" s="51"/>
      <c r="E81" s="51"/>
      <c r="F81" s="51"/>
      <c r="G81" s="51"/>
      <c r="H81" s="51"/>
      <c r="I81" s="51"/>
      <c r="J81" s="51"/>
      <c r="K81" s="51"/>
      <c r="L81" s="43"/>
      <c r="S81" s="33"/>
      <c r="T81" s="33"/>
      <c r="U81" s="33"/>
      <c r="V81" s="33"/>
      <c r="W81" s="33"/>
      <c r="X81" s="33"/>
      <c r="Y81" s="33"/>
      <c r="Z81" s="33"/>
      <c r="AA81" s="33"/>
      <c r="AB81" s="33"/>
      <c r="AC81" s="33"/>
      <c r="AD81" s="33"/>
      <c r="AE81" s="33"/>
    </row>
    <row r="82" spans="1:47" s="2" customFormat="1" ht="24.95" hidden="1" customHeight="1">
      <c r="A82" s="33"/>
      <c r="B82" s="34"/>
      <c r="C82" s="22" t="s">
        <v>112</v>
      </c>
      <c r="D82" s="33"/>
      <c r="E82" s="33"/>
      <c r="F82" s="33"/>
      <c r="G82" s="33"/>
      <c r="H82" s="33"/>
      <c r="I82" s="33"/>
      <c r="J82" s="33"/>
      <c r="K82" s="33"/>
      <c r="L82" s="43"/>
      <c r="S82" s="33"/>
      <c r="T82" s="33"/>
      <c r="U82" s="33"/>
      <c r="V82" s="33"/>
      <c r="W82" s="33"/>
      <c r="X82" s="33"/>
      <c r="Y82" s="33"/>
      <c r="Z82" s="33"/>
      <c r="AA82" s="33"/>
      <c r="AB82" s="33"/>
      <c r="AC82" s="33"/>
      <c r="AD82" s="33"/>
      <c r="AE82" s="33"/>
    </row>
    <row r="83" spans="1:47" s="2" customFormat="1" ht="6.95" hidden="1" customHeight="1">
      <c r="A83" s="33"/>
      <c r="B83" s="34"/>
      <c r="C83" s="33"/>
      <c r="D83" s="33"/>
      <c r="E83" s="33"/>
      <c r="F83" s="33"/>
      <c r="G83" s="33"/>
      <c r="H83" s="33"/>
      <c r="I83" s="33"/>
      <c r="J83" s="33"/>
      <c r="K83" s="33"/>
      <c r="L83" s="43"/>
      <c r="S83" s="33"/>
      <c r="T83" s="33"/>
      <c r="U83" s="33"/>
      <c r="V83" s="33"/>
      <c r="W83" s="33"/>
      <c r="X83" s="33"/>
      <c r="Y83" s="33"/>
      <c r="Z83" s="33"/>
      <c r="AA83" s="33"/>
      <c r="AB83" s="33"/>
      <c r="AC83" s="33"/>
      <c r="AD83" s="33"/>
      <c r="AE83" s="33"/>
    </row>
    <row r="84" spans="1:47" s="2" customFormat="1" ht="12" hidden="1" customHeight="1">
      <c r="A84" s="33"/>
      <c r="B84" s="34"/>
      <c r="C84" s="28" t="s">
        <v>16</v>
      </c>
      <c r="D84" s="33"/>
      <c r="E84" s="33"/>
      <c r="F84" s="33"/>
      <c r="G84" s="33"/>
      <c r="H84" s="33"/>
      <c r="I84" s="33"/>
      <c r="J84" s="33"/>
      <c r="K84" s="33"/>
      <c r="L84" s="43"/>
      <c r="S84" s="33"/>
      <c r="T84" s="33"/>
      <c r="U84" s="33"/>
      <c r="V84" s="33"/>
      <c r="W84" s="33"/>
      <c r="X84" s="33"/>
      <c r="Y84" s="33"/>
      <c r="Z84" s="33"/>
      <c r="AA84" s="33"/>
      <c r="AB84" s="33"/>
      <c r="AC84" s="33"/>
      <c r="AD84" s="33"/>
      <c r="AE84" s="33"/>
    </row>
    <row r="85" spans="1:47" s="2" customFormat="1" ht="16.5" hidden="1" customHeight="1">
      <c r="A85" s="33"/>
      <c r="B85" s="34"/>
      <c r="C85" s="33"/>
      <c r="D85" s="33"/>
      <c r="E85" s="261" t="str">
        <f>E7</f>
        <v>PD - Regenerace sídliště Nádražní II etapa</v>
      </c>
      <c r="F85" s="262"/>
      <c r="G85" s="262"/>
      <c r="H85" s="262"/>
      <c r="I85" s="33"/>
      <c r="J85" s="33"/>
      <c r="K85" s="33"/>
      <c r="L85" s="43"/>
      <c r="S85" s="33"/>
      <c r="T85" s="33"/>
      <c r="U85" s="33"/>
      <c r="V85" s="33"/>
      <c r="W85" s="33"/>
      <c r="X85" s="33"/>
      <c r="Y85" s="33"/>
      <c r="Z85" s="33"/>
      <c r="AA85" s="33"/>
      <c r="AB85" s="33"/>
      <c r="AC85" s="33"/>
      <c r="AD85" s="33"/>
      <c r="AE85" s="33"/>
    </row>
    <row r="86" spans="1:47" s="2" customFormat="1" ht="12" hidden="1" customHeight="1">
      <c r="A86" s="33"/>
      <c r="B86" s="34"/>
      <c r="C86" s="28" t="s">
        <v>110</v>
      </c>
      <c r="D86" s="33"/>
      <c r="E86" s="33"/>
      <c r="F86" s="33"/>
      <c r="G86" s="33"/>
      <c r="H86" s="33"/>
      <c r="I86" s="33"/>
      <c r="J86" s="33"/>
      <c r="K86" s="33"/>
      <c r="L86" s="43"/>
      <c r="S86" s="33"/>
      <c r="T86" s="33"/>
      <c r="U86" s="33"/>
      <c r="V86" s="33"/>
      <c r="W86" s="33"/>
      <c r="X86" s="33"/>
      <c r="Y86" s="33"/>
      <c r="Z86" s="33"/>
      <c r="AA86" s="33"/>
      <c r="AB86" s="33"/>
      <c r="AC86" s="33"/>
      <c r="AD86" s="33"/>
      <c r="AE86" s="33"/>
    </row>
    <row r="87" spans="1:47" s="2" customFormat="1" ht="16.5" hidden="1" customHeight="1">
      <c r="A87" s="33"/>
      <c r="B87" s="34"/>
      <c r="C87" s="33"/>
      <c r="D87" s="33"/>
      <c r="E87" s="226" t="str">
        <f>E9</f>
        <v xml:space="preserve">část - A - SO - 302 - Přeložka </v>
      </c>
      <c r="F87" s="263"/>
      <c r="G87" s="263"/>
      <c r="H87" s="263"/>
      <c r="I87" s="33"/>
      <c r="J87" s="33"/>
      <c r="K87" s="33"/>
      <c r="L87" s="43"/>
      <c r="S87" s="33"/>
      <c r="T87" s="33"/>
      <c r="U87" s="33"/>
      <c r="V87" s="33"/>
      <c r="W87" s="33"/>
      <c r="X87" s="33"/>
      <c r="Y87" s="33"/>
      <c r="Z87" s="33"/>
      <c r="AA87" s="33"/>
      <c r="AB87" s="33"/>
      <c r="AC87" s="33"/>
      <c r="AD87" s="33"/>
      <c r="AE87" s="33"/>
    </row>
    <row r="88" spans="1:47" s="2" customFormat="1" ht="6.95" hidden="1" customHeight="1">
      <c r="A88" s="33"/>
      <c r="B88" s="34"/>
      <c r="C88" s="33"/>
      <c r="D88" s="33"/>
      <c r="E88" s="33"/>
      <c r="F88" s="33"/>
      <c r="G88" s="33"/>
      <c r="H88" s="33"/>
      <c r="I88" s="33"/>
      <c r="J88" s="33"/>
      <c r="K88" s="33"/>
      <c r="L88" s="43"/>
      <c r="S88" s="33"/>
      <c r="T88" s="33"/>
      <c r="U88" s="33"/>
      <c r="V88" s="33"/>
      <c r="W88" s="33"/>
      <c r="X88" s="33"/>
      <c r="Y88" s="33"/>
      <c r="Z88" s="33"/>
      <c r="AA88" s="33"/>
      <c r="AB88" s="33"/>
      <c r="AC88" s="33"/>
      <c r="AD88" s="33"/>
      <c r="AE88" s="33"/>
    </row>
    <row r="89" spans="1:47" s="2" customFormat="1" ht="12" hidden="1" customHeight="1">
      <c r="A89" s="33"/>
      <c r="B89" s="34"/>
      <c r="C89" s="28" t="s">
        <v>20</v>
      </c>
      <c r="D89" s="33"/>
      <c r="E89" s="33"/>
      <c r="F89" s="26" t="str">
        <f>F12</f>
        <v xml:space="preserve"> </v>
      </c>
      <c r="G89" s="33"/>
      <c r="H89" s="33"/>
      <c r="I89" s="28" t="s">
        <v>22</v>
      </c>
      <c r="J89" s="56" t="str">
        <f>IF(J12="","",J12)</f>
        <v>11. 8. 2022</v>
      </c>
      <c r="K89" s="33"/>
      <c r="L89" s="43"/>
      <c r="S89" s="33"/>
      <c r="T89" s="33"/>
      <c r="U89" s="33"/>
      <c r="V89" s="33"/>
      <c r="W89" s="33"/>
      <c r="X89" s="33"/>
      <c r="Y89" s="33"/>
      <c r="Z89" s="33"/>
      <c r="AA89" s="33"/>
      <c r="AB89" s="33"/>
      <c r="AC89" s="33"/>
      <c r="AD89" s="33"/>
      <c r="AE89" s="33"/>
    </row>
    <row r="90" spans="1:47" s="2" customFormat="1" ht="6.95" hidden="1" customHeight="1">
      <c r="A90" s="33"/>
      <c r="B90" s="34"/>
      <c r="C90" s="33"/>
      <c r="D90" s="33"/>
      <c r="E90" s="33"/>
      <c r="F90" s="33"/>
      <c r="G90" s="33"/>
      <c r="H90" s="33"/>
      <c r="I90" s="33"/>
      <c r="J90" s="33"/>
      <c r="K90" s="33"/>
      <c r="L90" s="43"/>
      <c r="S90" s="33"/>
      <c r="T90" s="33"/>
      <c r="U90" s="33"/>
      <c r="V90" s="33"/>
      <c r="W90" s="33"/>
      <c r="X90" s="33"/>
      <c r="Y90" s="33"/>
      <c r="Z90" s="33"/>
      <c r="AA90" s="33"/>
      <c r="AB90" s="33"/>
      <c r="AC90" s="33"/>
      <c r="AD90" s="33"/>
      <c r="AE90" s="33"/>
    </row>
    <row r="91" spans="1:47" s="2" customFormat="1" ht="15.2" hidden="1" customHeight="1">
      <c r="A91" s="33"/>
      <c r="B91" s="34"/>
      <c r="C91" s="28" t="s">
        <v>24</v>
      </c>
      <c r="D91" s="33"/>
      <c r="E91" s="33"/>
      <c r="F91" s="26" t="str">
        <f>E15</f>
        <v xml:space="preserve"> </v>
      </c>
      <c r="G91" s="33"/>
      <c r="H91" s="33"/>
      <c r="I91" s="28" t="s">
        <v>29</v>
      </c>
      <c r="J91" s="31" t="str">
        <f>E21</f>
        <v xml:space="preserve"> </v>
      </c>
      <c r="K91" s="33"/>
      <c r="L91" s="43"/>
      <c r="S91" s="33"/>
      <c r="T91" s="33"/>
      <c r="U91" s="33"/>
      <c r="V91" s="33"/>
      <c r="W91" s="33"/>
      <c r="X91" s="33"/>
      <c r="Y91" s="33"/>
      <c r="Z91" s="33"/>
      <c r="AA91" s="33"/>
      <c r="AB91" s="33"/>
      <c r="AC91" s="33"/>
      <c r="AD91" s="33"/>
      <c r="AE91" s="33"/>
    </row>
    <row r="92" spans="1:47" s="2" customFormat="1" ht="15.2" hidden="1" customHeight="1">
      <c r="A92" s="33"/>
      <c r="B92" s="34"/>
      <c r="C92" s="28" t="s">
        <v>27</v>
      </c>
      <c r="D92" s="33"/>
      <c r="E92" s="33"/>
      <c r="F92" s="26" t="str">
        <f>IF(E18="","",E18)</f>
        <v>Vyplň údaj</v>
      </c>
      <c r="G92" s="33"/>
      <c r="H92" s="33"/>
      <c r="I92" s="28" t="s">
        <v>31</v>
      </c>
      <c r="J92" s="31" t="str">
        <f>E24</f>
        <v xml:space="preserve"> </v>
      </c>
      <c r="K92" s="33"/>
      <c r="L92" s="43"/>
      <c r="S92" s="33"/>
      <c r="T92" s="33"/>
      <c r="U92" s="33"/>
      <c r="V92" s="33"/>
      <c r="W92" s="33"/>
      <c r="X92" s="33"/>
      <c r="Y92" s="33"/>
      <c r="Z92" s="33"/>
      <c r="AA92" s="33"/>
      <c r="AB92" s="33"/>
      <c r="AC92" s="33"/>
      <c r="AD92" s="33"/>
      <c r="AE92" s="33"/>
    </row>
    <row r="93" spans="1:47" s="2" customFormat="1" ht="10.35" hidden="1" customHeight="1">
      <c r="A93" s="33"/>
      <c r="B93" s="34"/>
      <c r="C93" s="33"/>
      <c r="D93" s="33"/>
      <c r="E93" s="33"/>
      <c r="F93" s="33"/>
      <c r="G93" s="33"/>
      <c r="H93" s="33"/>
      <c r="I93" s="33"/>
      <c r="J93" s="33"/>
      <c r="K93" s="33"/>
      <c r="L93" s="43"/>
      <c r="S93" s="33"/>
      <c r="T93" s="33"/>
      <c r="U93" s="33"/>
      <c r="V93" s="33"/>
      <c r="W93" s="33"/>
      <c r="X93" s="33"/>
      <c r="Y93" s="33"/>
      <c r="Z93" s="33"/>
      <c r="AA93" s="33"/>
      <c r="AB93" s="33"/>
      <c r="AC93" s="33"/>
      <c r="AD93" s="33"/>
      <c r="AE93" s="33"/>
    </row>
    <row r="94" spans="1:47" s="2" customFormat="1" ht="29.25" hidden="1" customHeight="1">
      <c r="A94" s="33"/>
      <c r="B94" s="34"/>
      <c r="C94" s="110" t="s">
        <v>113</v>
      </c>
      <c r="D94" s="102"/>
      <c r="E94" s="102"/>
      <c r="F94" s="102"/>
      <c r="G94" s="102"/>
      <c r="H94" s="102"/>
      <c r="I94" s="102"/>
      <c r="J94" s="111" t="s">
        <v>114</v>
      </c>
      <c r="K94" s="102"/>
      <c r="L94" s="43"/>
      <c r="S94" s="33"/>
      <c r="T94" s="33"/>
      <c r="U94" s="33"/>
      <c r="V94" s="33"/>
      <c r="W94" s="33"/>
      <c r="X94" s="33"/>
      <c r="Y94" s="33"/>
      <c r="Z94" s="33"/>
      <c r="AA94" s="33"/>
      <c r="AB94" s="33"/>
      <c r="AC94" s="33"/>
      <c r="AD94" s="33"/>
      <c r="AE94" s="33"/>
    </row>
    <row r="95" spans="1:47" s="2" customFormat="1" ht="10.35" hidden="1" customHeight="1">
      <c r="A95" s="33"/>
      <c r="B95" s="34"/>
      <c r="C95" s="33"/>
      <c r="D95" s="33"/>
      <c r="E95" s="33"/>
      <c r="F95" s="33"/>
      <c r="G95" s="33"/>
      <c r="H95" s="33"/>
      <c r="I95" s="33"/>
      <c r="J95" s="33"/>
      <c r="K95" s="33"/>
      <c r="L95" s="43"/>
      <c r="S95" s="33"/>
      <c r="T95" s="33"/>
      <c r="U95" s="33"/>
      <c r="V95" s="33"/>
      <c r="W95" s="33"/>
      <c r="X95" s="33"/>
      <c r="Y95" s="33"/>
      <c r="Z95" s="33"/>
      <c r="AA95" s="33"/>
      <c r="AB95" s="33"/>
      <c r="AC95" s="33"/>
      <c r="AD95" s="33"/>
      <c r="AE95" s="33"/>
    </row>
    <row r="96" spans="1:47" s="2" customFormat="1" ht="22.9" hidden="1" customHeight="1">
      <c r="A96" s="33"/>
      <c r="B96" s="34"/>
      <c r="C96" s="112" t="s">
        <v>115</v>
      </c>
      <c r="D96" s="33"/>
      <c r="E96" s="33"/>
      <c r="F96" s="33"/>
      <c r="G96" s="33"/>
      <c r="H96" s="33"/>
      <c r="I96" s="33"/>
      <c r="J96" s="72">
        <f>J118</f>
        <v>0</v>
      </c>
      <c r="K96" s="33"/>
      <c r="L96" s="43"/>
      <c r="S96" s="33"/>
      <c r="T96" s="33"/>
      <c r="U96" s="33"/>
      <c r="V96" s="33"/>
      <c r="W96" s="33"/>
      <c r="X96" s="33"/>
      <c r="Y96" s="33"/>
      <c r="Z96" s="33"/>
      <c r="AA96" s="33"/>
      <c r="AB96" s="33"/>
      <c r="AC96" s="33"/>
      <c r="AD96" s="33"/>
      <c r="AE96" s="33"/>
      <c r="AU96" s="18" t="s">
        <v>116</v>
      </c>
    </row>
    <row r="97" spans="1:31" s="9" customFormat="1" ht="24.95" hidden="1" customHeight="1">
      <c r="B97" s="113"/>
      <c r="D97" s="114" t="s">
        <v>770</v>
      </c>
      <c r="E97" s="115"/>
      <c r="F97" s="115"/>
      <c r="G97" s="115"/>
      <c r="H97" s="115"/>
      <c r="I97" s="115"/>
      <c r="J97" s="116">
        <f>J119</f>
        <v>0</v>
      </c>
      <c r="L97" s="113"/>
    </row>
    <row r="98" spans="1:31" s="10" customFormat="1" ht="19.899999999999999" hidden="1" customHeight="1">
      <c r="B98" s="117"/>
      <c r="D98" s="118" t="s">
        <v>771</v>
      </c>
      <c r="E98" s="119"/>
      <c r="F98" s="119"/>
      <c r="G98" s="119"/>
      <c r="H98" s="119"/>
      <c r="I98" s="119"/>
      <c r="J98" s="120">
        <f>J120</f>
        <v>0</v>
      </c>
      <c r="L98" s="117"/>
    </row>
    <row r="99" spans="1:31" s="2" customFormat="1" ht="21.75" hidden="1" customHeight="1">
      <c r="A99" s="33"/>
      <c r="B99" s="34"/>
      <c r="C99" s="33"/>
      <c r="D99" s="33"/>
      <c r="E99" s="33"/>
      <c r="F99" s="33"/>
      <c r="G99" s="33"/>
      <c r="H99" s="33"/>
      <c r="I99" s="33"/>
      <c r="J99" s="33"/>
      <c r="K99" s="33"/>
      <c r="L99" s="43"/>
      <c r="S99" s="33"/>
      <c r="T99" s="33"/>
      <c r="U99" s="33"/>
      <c r="V99" s="33"/>
      <c r="W99" s="33"/>
      <c r="X99" s="33"/>
      <c r="Y99" s="33"/>
      <c r="Z99" s="33"/>
      <c r="AA99" s="33"/>
      <c r="AB99" s="33"/>
      <c r="AC99" s="33"/>
      <c r="AD99" s="33"/>
      <c r="AE99" s="33"/>
    </row>
    <row r="100" spans="1:31" s="2" customFormat="1" ht="6.95" hidden="1" customHeight="1">
      <c r="A100" s="33"/>
      <c r="B100" s="48"/>
      <c r="C100" s="49"/>
      <c r="D100" s="49"/>
      <c r="E100" s="49"/>
      <c r="F100" s="49"/>
      <c r="G100" s="49"/>
      <c r="H100" s="49"/>
      <c r="I100" s="49"/>
      <c r="J100" s="49"/>
      <c r="K100" s="49"/>
      <c r="L100" s="43"/>
      <c r="S100" s="33"/>
      <c r="T100" s="33"/>
      <c r="U100" s="33"/>
      <c r="V100" s="33"/>
      <c r="W100" s="33"/>
      <c r="X100" s="33"/>
      <c r="Y100" s="33"/>
      <c r="Z100" s="33"/>
      <c r="AA100" s="33"/>
      <c r="AB100" s="33"/>
      <c r="AC100" s="33"/>
      <c r="AD100" s="33"/>
      <c r="AE100" s="33"/>
    </row>
    <row r="101" spans="1:31" ht="11.25" hidden="1"/>
    <row r="102" spans="1:31" ht="11.25" hidden="1"/>
    <row r="103" spans="1:31" ht="11.25" hidden="1"/>
    <row r="104" spans="1:31" s="2" customFormat="1" ht="6.95" customHeight="1">
      <c r="A104" s="33"/>
      <c r="B104" s="50"/>
      <c r="C104" s="51"/>
      <c r="D104" s="51"/>
      <c r="E104" s="51"/>
      <c r="F104" s="51"/>
      <c r="G104" s="51"/>
      <c r="H104" s="51"/>
      <c r="I104" s="51"/>
      <c r="J104" s="51"/>
      <c r="K104" s="51"/>
      <c r="L104" s="43"/>
      <c r="S104" s="33"/>
      <c r="T104" s="33"/>
      <c r="U104" s="33"/>
      <c r="V104" s="33"/>
      <c r="W104" s="33"/>
      <c r="X104" s="33"/>
      <c r="Y104" s="33"/>
      <c r="Z104" s="33"/>
      <c r="AA104" s="33"/>
      <c r="AB104" s="33"/>
      <c r="AC104" s="33"/>
      <c r="AD104" s="33"/>
      <c r="AE104" s="33"/>
    </row>
    <row r="105" spans="1:31" s="2" customFormat="1" ht="24.95" customHeight="1">
      <c r="A105" s="33"/>
      <c r="B105" s="34"/>
      <c r="C105" s="22" t="s">
        <v>125</v>
      </c>
      <c r="D105" s="33"/>
      <c r="E105" s="33"/>
      <c r="F105" s="33"/>
      <c r="G105" s="33"/>
      <c r="H105" s="33"/>
      <c r="I105" s="33"/>
      <c r="J105" s="33"/>
      <c r="K105" s="33"/>
      <c r="L105" s="43"/>
      <c r="S105" s="33"/>
      <c r="T105" s="33"/>
      <c r="U105" s="33"/>
      <c r="V105" s="33"/>
      <c r="W105" s="33"/>
      <c r="X105" s="33"/>
      <c r="Y105" s="33"/>
      <c r="Z105" s="33"/>
      <c r="AA105" s="33"/>
      <c r="AB105" s="33"/>
      <c r="AC105" s="33"/>
      <c r="AD105" s="33"/>
      <c r="AE105" s="33"/>
    </row>
    <row r="106" spans="1:31" s="2" customFormat="1" ht="6.95" customHeight="1">
      <c r="A106" s="33"/>
      <c r="B106" s="34"/>
      <c r="C106" s="33"/>
      <c r="D106" s="33"/>
      <c r="E106" s="33"/>
      <c r="F106" s="33"/>
      <c r="G106" s="33"/>
      <c r="H106" s="33"/>
      <c r="I106" s="33"/>
      <c r="J106" s="33"/>
      <c r="K106" s="33"/>
      <c r="L106" s="43"/>
      <c r="S106" s="33"/>
      <c r="T106" s="33"/>
      <c r="U106" s="33"/>
      <c r="V106" s="33"/>
      <c r="W106" s="33"/>
      <c r="X106" s="33"/>
      <c r="Y106" s="33"/>
      <c r="Z106" s="33"/>
      <c r="AA106" s="33"/>
      <c r="AB106" s="33"/>
      <c r="AC106" s="33"/>
      <c r="AD106" s="33"/>
      <c r="AE106" s="33"/>
    </row>
    <row r="107" spans="1:31" s="2" customFormat="1" ht="12" customHeight="1">
      <c r="A107" s="33"/>
      <c r="B107" s="34"/>
      <c r="C107" s="28" t="s">
        <v>16</v>
      </c>
      <c r="D107" s="33"/>
      <c r="E107" s="33"/>
      <c r="F107" s="33"/>
      <c r="G107" s="33"/>
      <c r="H107" s="33"/>
      <c r="I107" s="33"/>
      <c r="J107" s="33"/>
      <c r="K107" s="33"/>
      <c r="L107" s="43"/>
      <c r="S107" s="33"/>
      <c r="T107" s="33"/>
      <c r="U107" s="33"/>
      <c r="V107" s="33"/>
      <c r="W107" s="33"/>
      <c r="X107" s="33"/>
      <c r="Y107" s="33"/>
      <c r="Z107" s="33"/>
      <c r="AA107" s="33"/>
      <c r="AB107" s="33"/>
      <c r="AC107" s="33"/>
      <c r="AD107" s="33"/>
      <c r="AE107" s="33"/>
    </row>
    <row r="108" spans="1:31" s="2" customFormat="1" ht="16.5" customHeight="1">
      <c r="A108" s="33"/>
      <c r="B108" s="34"/>
      <c r="C108" s="33"/>
      <c r="D108" s="33"/>
      <c r="E108" s="261" t="str">
        <f>E7</f>
        <v>PD - Regenerace sídliště Nádražní II etapa</v>
      </c>
      <c r="F108" s="262"/>
      <c r="G108" s="262"/>
      <c r="H108" s="262"/>
      <c r="I108" s="33"/>
      <c r="J108" s="33"/>
      <c r="K108" s="33"/>
      <c r="L108" s="43"/>
      <c r="S108" s="33"/>
      <c r="T108" s="33"/>
      <c r="U108" s="33"/>
      <c r="V108" s="33"/>
      <c r="W108" s="33"/>
      <c r="X108" s="33"/>
      <c r="Y108" s="33"/>
      <c r="Z108" s="33"/>
      <c r="AA108" s="33"/>
      <c r="AB108" s="33"/>
      <c r="AC108" s="33"/>
      <c r="AD108" s="33"/>
      <c r="AE108" s="33"/>
    </row>
    <row r="109" spans="1:31" s="2" customFormat="1" ht="12" customHeight="1">
      <c r="A109" s="33"/>
      <c r="B109" s="34"/>
      <c r="C109" s="28" t="s">
        <v>110</v>
      </c>
      <c r="D109" s="33"/>
      <c r="E109" s="33"/>
      <c r="F109" s="33"/>
      <c r="G109" s="33"/>
      <c r="H109" s="33"/>
      <c r="I109" s="33"/>
      <c r="J109" s="33"/>
      <c r="K109" s="33"/>
      <c r="L109" s="43"/>
      <c r="S109" s="33"/>
      <c r="T109" s="33"/>
      <c r="U109" s="33"/>
      <c r="V109" s="33"/>
      <c r="W109" s="33"/>
      <c r="X109" s="33"/>
      <c r="Y109" s="33"/>
      <c r="Z109" s="33"/>
      <c r="AA109" s="33"/>
      <c r="AB109" s="33"/>
      <c r="AC109" s="33"/>
      <c r="AD109" s="33"/>
      <c r="AE109" s="33"/>
    </row>
    <row r="110" spans="1:31" s="2" customFormat="1" ht="16.5" customHeight="1">
      <c r="A110" s="33"/>
      <c r="B110" s="34"/>
      <c r="C110" s="33"/>
      <c r="D110" s="33"/>
      <c r="E110" s="226" t="str">
        <f>E9</f>
        <v xml:space="preserve">část - A - SO - 302 - Přeložka </v>
      </c>
      <c r="F110" s="263"/>
      <c r="G110" s="263"/>
      <c r="H110" s="263"/>
      <c r="I110" s="33"/>
      <c r="J110" s="33"/>
      <c r="K110" s="33"/>
      <c r="L110" s="43"/>
      <c r="S110" s="33"/>
      <c r="T110" s="33"/>
      <c r="U110" s="33"/>
      <c r="V110" s="33"/>
      <c r="W110" s="33"/>
      <c r="X110" s="33"/>
      <c r="Y110" s="33"/>
      <c r="Z110" s="33"/>
      <c r="AA110" s="33"/>
      <c r="AB110" s="33"/>
      <c r="AC110" s="33"/>
      <c r="AD110" s="33"/>
      <c r="AE110" s="33"/>
    </row>
    <row r="111" spans="1:31" s="2" customFormat="1" ht="6.95" customHeight="1">
      <c r="A111" s="33"/>
      <c r="B111" s="34"/>
      <c r="C111" s="33"/>
      <c r="D111" s="33"/>
      <c r="E111" s="33"/>
      <c r="F111" s="33"/>
      <c r="G111" s="33"/>
      <c r="H111" s="33"/>
      <c r="I111" s="33"/>
      <c r="J111" s="33"/>
      <c r="K111" s="33"/>
      <c r="L111" s="43"/>
      <c r="S111" s="33"/>
      <c r="T111" s="33"/>
      <c r="U111" s="33"/>
      <c r="V111" s="33"/>
      <c r="W111" s="33"/>
      <c r="X111" s="33"/>
      <c r="Y111" s="33"/>
      <c r="Z111" s="33"/>
      <c r="AA111" s="33"/>
      <c r="AB111" s="33"/>
      <c r="AC111" s="33"/>
      <c r="AD111" s="33"/>
      <c r="AE111" s="33"/>
    </row>
    <row r="112" spans="1:31" s="2" customFormat="1" ht="12" customHeight="1">
      <c r="A112" s="33"/>
      <c r="B112" s="34"/>
      <c r="C112" s="28" t="s">
        <v>20</v>
      </c>
      <c r="D112" s="33"/>
      <c r="E112" s="33"/>
      <c r="F112" s="26" t="str">
        <f>F12</f>
        <v xml:space="preserve"> </v>
      </c>
      <c r="G112" s="33"/>
      <c r="H112" s="33"/>
      <c r="I112" s="28" t="s">
        <v>22</v>
      </c>
      <c r="J112" s="56" t="str">
        <f>IF(J12="","",J12)</f>
        <v>11. 8. 2022</v>
      </c>
      <c r="K112" s="33"/>
      <c r="L112" s="43"/>
      <c r="S112" s="33"/>
      <c r="T112" s="33"/>
      <c r="U112" s="33"/>
      <c r="V112" s="33"/>
      <c r="W112" s="33"/>
      <c r="X112" s="33"/>
      <c r="Y112" s="33"/>
      <c r="Z112" s="33"/>
      <c r="AA112" s="33"/>
      <c r="AB112" s="33"/>
      <c r="AC112" s="33"/>
      <c r="AD112" s="33"/>
      <c r="AE112" s="33"/>
    </row>
    <row r="113" spans="1:65" s="2" customFormat="1" ht="6.95" customHeight="1">
      <c r="A113" s="33"/>
      <c r="B113" s="34"/>
      <c r="C113" s="33"/>
      <c r="D113" s="33"/>
      <c r="E113" s="33"/>
      <c r="F113" s="33"/>
      <c r="G113" s="33"/>
      <c r="H113" s="33"/>
      <c r="I113" s="33"/>
      <c r="J113" s="33"/>
      <c r="K113" s="33"/>
      <c r="L113" s="43"/>
      <c r="S113" s="33"/>
      <c r="T113" s="33"/>
      <c r="U113" s="33"/>
      <c r="V113" s="33"/>
      <c r="W113" s="33"/>
      <c r="X113" s="33"/>
      <c r="Y113" s="33"/>
      <c r="Z113" s="33"/>
      <c r="AA113" s="33"/>
      <c r="AB113" s="33"/>
      <c r="AC113" s="33"/>
      <c r="AD113" s="33"/>
      <c r="AE113" s="33"/>
    </row>
    <row r="114" spans="1:65" s="2" customFormat="1" ht="15.2" customHeight="1">
      <c r="A114" s="33"/>
      <c r="B114" s="34"/>
      <c r="C114" s="28" t="s">
        <v>24</v>
      </c>
      <c r="D114" s="33"/>
      <c r="E114" s="33"/>
      <c r="F114" s="26" t="str">
        <f>E15</f>
        <v xml:space="preserve"> </v>
      </c>
      <c r="G114" s="33"/>
      <c r="H114" s="33"/>
      <c r="I114" s="28" t="s">
        <v>29</v>
      </c>
      <c r="J114" s="31" t="str">
        <f>E21</f>
        <v xml:space="preserve"> </v>
      </c>
      <c r="K114" s="33"/>
      <c r="L114" s="43"/>
      <c r="S114" s="33"/>
      <c r="T114" s="33"/>
      <c r="U114" s="33"/>
      <c r="V114" s="33"/>
      <c r="W114" s="33"/>
      <c r="X114" s="33"/>
      <c r="Y114" s="33"/>
      <c r="Z114" s="33"/>
      <c r="AA114" s="33"/>
      <c r="AB114" s="33"/>
      <c r="AC114" s="33"/>
      <c r="AD114" s="33"/>
      <c r="AE114" s="33"/>
    </row>
    <row r="115" spans="1:65" s="2" customFormat="1" ht="15.2" customHeight="1">
      <c r="A115" s="33"/>
      <c r="B115" s="34"/>
      <c r="C115" s="28" t="s">
        <v>27</v>
      </c>
      <c r="D115" s="33"/>
      <c r="E115" s="33"/>
      <c r="F115" s="26" t="str">
        <f>IF(E18="","",E18)</f>
        <v>Vyplň údaj</v>
      </c>
      <c r="G115" s="33"/>
      <c r="H115" s="33"/>
      <c r="I115" s="28" t="s">
        <v>31</v>
      </c>
      <c r="J115" s="31" t="str">
        <f>E24</f>
        <v xml:space="preserve"> </v>
      </c>
      <c r="K115" s="33"/>
      <c r="L115" s="43"/>
      <c r="S115" s="33"/>
      <c r="T115" s="33"/>
      <c r="U115" s="33"/>
      <c r="V115" s="33"/>
      <c r="W115" s="33"/>
      <c r="X115" s="33"/>
      <c r="Y115" s="33"/>
      <c r="Z115" s="33"/>
      <c r="AA115" s="33"/>
      <c r="AB115" s="33"/>
      <c r="AC115" s="33"/>
      <c r="AD115" s="33"/>
      <c r="AE115" s="33"/>
    </row>
    <row r="116" spans="1:65" s="2" customFormat="1" ht="10.35" customHeight="1">
      <c r="A116" s="33"/>
      <c r="B116" s="34"/>
      <c r="C116" s="33"/>
      <c r="D116" s="33"/>
      <c r="E116" s="33"/>
      <c r="F116" s="33"/>
      <c r="G116" s="33"/>
      <c r="H116" s="33"/>
      <c r="I116" s="33"/>
      <c r="J116" s="33"/>
      <c r="K116" s="33"/>
      <c r="L116" s="43"/>
      <c r="S116" s="33"/>
      <c r="T116" s="33"/>
      <c r="U116" s="33"/>
      <c r="V116" s="33"/>
      <c r="W116" s="33"/>
      <c r="X116" s="33"/>
      <c r="Y116" s="33"/>
      <c r="Z116" s="33"/>
      <c r="AA116" s="33"/>
      <c r="AB116" s="33"/>
      <c r="AC116" s="33"/>
      <c r="AD116" s="33"/>
      <c r="AE116" s="33"/>
    </row>
    <row r="117" spans="1:65" s="11" customFormat="1" ht="29.25" customHeight="1">
      <c r="A117" s="121"/>
      <c r="B117" s="122"/>
      <c r="C117" s="123" t="s">
        <v>126</v>
      </c>
      <c r="D117" s="124" t="s">
        <v>58</v>
      </c>
      <c r="E117" s="124" t="s">
        <v>54</v>
      </c>
      <c r="F117" s="124" t="s">
        <v>55</v>
      </c>
      <c r="G117" s="124" t="s">
        <v>127</v>
      </c>
      <c r="H117" s="124" t="s">
        <v>128</v>
      </c>
      <c r="I117" s="124" t="s">
        <v>129</v>
      </c>
      <c r="J117" s="124" t="s">
        <v>114</v>
      </c>
      <c r="K117" s="125" t="s">
        <v>130</v>
      </c>
      <c r="L117" s="126"/>
      <c r="M117" s="63" t="s">
        <v>1</v>
      </c>
      <c r="N117" s="64" t="s">
        <v>37</v>
      </c>
      <c r="O117" s="64" t="s">
        <v>131</v>
      </c>
      <c r="P117" s="64" t="s">
        <v>132</v>
      </c>
      <c r="Q117" s="64" t="s">
        <v>133</v>
      </c>
      <c r="R117" s="64" t="s">
        <v>134</v>
      </c>
      <c r="S117" s="64" t="s">
        <v>135</v>
      </c>
      <c r="T117" s="65" t="s">
        <v>136</v>
      </c>
      <c r="U117" s="121"/>
      <c r="V117" s="121"/>
      <c r="W117" s="121"/>
      <c r="X117" s="121"/>
      <c r="Y117" s="121"/>
      <c r="Z117" s="121"/>
      <c r="AA117" s="121"/>
      <c r="AB117" s="121"/>
      <c r="AC117" s="121"/>
      <c r="AD117" s="121"/>
      <c r="AE117" s="121"/>
    </row>
    <row r="118" spans="1:65" s="2" customFormat="1" ht="22.9" customHeight="1">
      <c r="A118" s="33"/>
      <c r="B118" s="34"/>
      <c r="C118" s="70" t="s">
        <v>137</v>
      </c>
      <c r="D118" s="33"/>
      <c r="E118" s="33"/>
      <c r="F118" s="33"/>
      <c r="G118" s="33"/>
      <c r="H118" s="33"/>
      <c r="I118" s="33"/>
      <c r="J118" s="127">
        <f>BK118</f>
        <v>0</v>
      </c>
      <c r="K118" s="33"/>
      <c r="L118" s="34"/>
      <c r="M118" s="66"/>
      <c r="N118" s="57"/>
      <c r="O118" s="67"/>
      <c r="P118" s="128">
        <f>P119</f>
        <v>0</v>
      </c>
      <c r="Q118" s="67"/>
      <c r="R118" s="128">
        <f>R119</f>
        <v>0</v>
      </c>
      <c r="S118" s="67"/>
      <c r="T118" s="129">
        <f>T119</f>
        <v>0</v>
      </c>
      <c r="U118" s="33"/>
      <c r="V118" s="33"/>
      <c r="W118" s="33"/>
      <c r="X118" s="33"/>
      <c r="Y118" s="33"/>
      <c r="Z118" s="33"/>
      <c r="AA118" s="33"/>
      <c r="AB118" s="33"/>
      <c r="AC118" s="33"/>
      <c r="AD118" s="33"/>
      <c r="AE118" s="33"/>
      <c r="AT118" s="18" t="s">
        <v>72</v>
      </c>
      <c r="AU118" s="18" t="s">
        <v>116</v>
      </c>
      <c r="BK118" s="130">
        <f>BK119</f>
        <v>0</v>
      </c>
    </row>
    <row r="119" spans="1:65" s="12" customFormat="1" ht="25.9" customHeight="1">
      <c r="B119" s="131"/>
      <c r="D119" s="132" t="s">
        <v>72</v>
      </c>
      <c r="E119" s="133" t="s">
        <v>772</v>
      </c>
      <c r="F119" s="133" t="s">
        <v>773</v>
      </c>
      <c r="I119" s="134"/>
      <c r="J119" s="135">
        <f>BK119</f>
        <v>0</v>
      </c>
      <c r="L119" s="131"/>
      <c r="M119" s="136"/>
      <c r="N119" s="137"/>
      <c r="O119" s="137"/>
      <c r="P119" s="138">
        <f>P120</f>
        <v>0</v>
      </c>
      <c r="Q119" s="137"/>
      <c r="R119" s="138">
        <f>R120</f>
        <v>0</v>
      </c>
      <c r="S119" s="137"/>
      <c r="T119" s="139">
        <f>T120</f>
        <v>0</v>
      </c>
      <c r="AR119" s="132" t="s">
        <v>147</v>
      </c>
      <c r="AT119" s="140" t="s">
        <v>72</v>
      </c>
      <c r="AU119" s="140" t="s">
        <v>73</v>
      </c>
      <c r="AY119" s="132" t="s">
        <v>140</v>
      </c>
      <c r="BK119" s="141">
        <f>BK120</f>
        <v>0</v>
      </c>
    </row>
    <row r="120" spans="1:65" s="12" customFormat="1" ht="22.9" customHeight="1">
      <c r="B120" s="131"/>
      <c r="D120" s="132" t="s">
        <v>72</v>
      </c>
      <c r="E120" s="142" t="s">
        <v>774</v>
      </c>
      <c r="F120" s="142" t="s">
        <v>775</v>
      </c>
      <c r="I120" s="134"/>
      <c r="J120" s="143">
        <f>BK120</f>
        <v>0</v>
      </c>
      <c r="L120" s="131"/>
      <c r="M120" s="136"/>
      <c r="N120" s="137"/>
      <c r="O120" s="137"/>
      <c r="P120" s="138">
        <f>SUM(P121:P123)</f>
        <v>0</v>
      </c>
      <c r="Q120" s="137"/>
      <c r="R120" s="138">
        <f>SUM(R121:R123)</f>
        <v>0</v>
      </c>
      <c r="S120" s="137"/>
      <c r="T120" s="139">
        <f>SUM(T121:T123)</f>
        <v>0</v>
      </c>
      <c r="AR120" s="132" t="s">
        <v>147</v>
      </c>
      <c r="AT120" s="140" t="s">
        <v>72</v>
      </c>
      <c r="AU120" s="140" t="s">
        <v>81</v>
      </c>
      <c r="AY120" s="132" t="s">
        <v>140</v>
      </c>
      <c r="BK120" s="141">
        <f>SUM(BK121:BK123)</f>
        <v>0</v>
      </c>
    </row>
    <row r="121" spans="1:65" s="2" customFormat="1" ht="16.5" customHeight="1">
      <c r="A121" s="33"/>
      <c r="B121" s="144"/>
      <c r="C121" s="145" t="s">
        <v>81</v>
      </c>
      <c r="D121" s="145" t="s">
        <v>142</v>
      </c>
      <c r="E121" s="146" t="s">
        <v>776</v>
      </c>
      <c r="F121" s="147" t="s">
        <v>777</v>
      </c>
      <c r="G121" s="148" t="s">
        <v>605</v>
      </c>
      <c r="H121" s="149">
        <v>1</v>
      </c>
      <c r="I121" s="150"/>
      <c r="J121" s="151">
        <f>ROUND(I121*H121,2)</f>
        <v>0</v>
      </c>
      <c r="K121" s="147" t="s">
        <v>1</v>
      </c>
      <c r="L121" s="34"/>
      <c r="M121" s="152" t="s">
        <v>1</v>
      </c>
      <c r="N121" s="153" t="s">
        <v>38</v>
      </c>
      <c r="O121" s="59"/>
      <c r="P121" s="154">
        <f>O121*H121</f>
        <v>0</v>
      </c>
      <c r="Q121" s="154">
        <v>0</v>
      </c>
      <c r="R121" s="154">
        <f>Q121*H121</f>
        <v>0</v>
      </c>
      <c r="S121" s="154">
        <v>0</v>
      </c>
      <c r="T121" s="155">
        <f>S121*H121</f>
        <v>0</v>
      </c>
      <c r="U121" s="33"/>
      <c r="V121" s="33"/>
      <c r="W121" s="33"/>
      <c r="X121" s="33"/>
      <c r="Y121" s="33"/>
      <c r="Z121" s="33"/>
      <c r="AA121" s="33"/>
      <c r="AB121" s="33"/>
      <c r="AC121" s="33"/>
      <c r="AD121" s="33"/>
      <c r="AE121" s="33"/>
      <c r="AR121" s="156" t="s">
        <v>778</v>
      </c>
      <c r="AT121" s="156" t="s">
        <v>142</v>
      </c>
      <c r="AU121" s="156" t="s">
        <v>83</v>
      </c>
      <c r="AY121" s="18" t="s">
        <v>140</v>
      </c>
      <c r="BE121" s="157">
        <f>IF(N121="základní",J121,0)</f>
        <v>0</v>
      </c>
      <c r="BF121" s="157">
        <f>IF(N121="snížená",J121,0)</f>
        <v>0</v>
      </c>
      <c r="BG121" s="157">
        <f>IF(N121="zákl. přenesená",J121,0)</f>
        <v>0</v>
      </c>
      <c r="BH121" s="157">
        <f>IF(N121="sníž. přenesená",J121,0)</f>
        <v>0</v>
      </c>
      <c r="BI121" s="157">
        <f>IF(N121="nulová",J121,0)</f>
        <v>0</v>
      </c>
      <c r="BJ121" s="18" t="s">
        <v>81</v>
      </c>
      <c r="BK121" s="157">
        <f>ROUND(I121*H121,2)</f>
        <v>0</v>
      </c>
      <c r="BL121" s="18" t="s">
        <v>778</v>
      </c>
      <c r="BM121" s="156" t="s">
        <v>779</v>
      </c>
    </row>
    <row r="122" spans="1:65" s="2" customFormat="1" ht="11.25">
      <c r="A122" s="33"/>
      <c r="B122" s="34"/>
      <c r="C122" s="33"/>
      <c r="D122" s="158" t="s">
        <v>149</v>
      </c>
      <c r="E122" s="33"/>
      <c r="F122" s="159" t="s">
        <v>780</v>
      </c>
      <c r="G122" s="33"/>
      <c r="H122" s="33"/>
      <c r="I122" s="160"/>
      <c r="J122" s="33"/>
      <c r="K122" s="33"/>
      <c r="L122" s="34"/>
      <c r="M122" s="161"/>
      <c r="N122" s="162"/>
      <c r="O122" s="59"/>
      <c r="P122" s="59"/>
      <c r="Q122" s="59"/>
      <c r="R122" s="59"/>
      <c r="S122" s="59"/>
      <c r="T122" s="60"/>
      <c r="U122" s="33"/>
      <c r="V122" s="33"/>
      <c r="W122" s="33"/>
      <c r="X122" s="33"/>
      <c r="Y122" s="33"/>
      <c r="Z122" s="33"/>
      <c r="AA122" s="33"/>
      <c r="AB122" s="33"/>
      <c r="AC122" s="33"/>
      <c r="AD122" s="33"/>
      <c r="AE122" s="33"/>
      <c r="AT122" s="18" t="s">
        <v>149</v>
      </c>
      <c r="AU122" s="18" t="s">
        <v>83</v>
      </c>
    </row>
    <row r="123" spans="1:65" s="13" customFormat="1" ht="11.25">
      <c r="B123" s="166"/>
      <c r="D123" s="158" t="s">
        <v>155</v>
      </c>
      <c r="E123" s="167" t="s">
        <v>1</v>
      </c>
      <c r="F123" s="168" t="s">
        <v>81</v>
      </c>
      <c r="H123" s="169">
        <v>1</v>
      </c>
      <c r="I123" s="170"/>
      <c r="L123" s="166"/>
      <c r="M123" s="211"/>
      <c r="N123" s="212"/>
      <c r="O123" s="212"/>
      <c r="P123" s="212"/>
      <c r="Q123" s="212"/>
      <c r="R123" s="212"/>
      <c r="S123" s="212"/>
      <c r="T123" s="213"/>
      <c r="AT123" s="167" t="s">
        <v>155</v>
      </c>
      <c r="AU123" s="167" t="s">
        <v>83</v>
      </c>
      <c r="AV123" s="13" t="s">
        <v>83</v>
      </c>
      <c r="AW123" s="13" t="s">
        <v>30</v>
      </c>
      <c r="AX123" s="13" t="s">
        <v>81</v>
      </c>
      <c r="AY123" s="167" t="s">
        <v>140</v>
      </c>
    </row>
    <row r="124" spans="1:65" s="2" customFormat="1" ht="6.95" customHeight="1">
      <c r="A124" s="33"/>
      <c r="B124" s="48"/>
      <c r="C124" s="49"/>
      <c r="D124" s="49"/>
      <c r="E124" s="49"/>
      <c r="F124" s="49"/>
      <c r="G124" s="49"/>
      <c r="H124" s="49"/>
      <c r="I124" s="49"/>
      <c r="J124" s="49"/>
      <c r="K124" s="49"/>
      <c r="L124" s="34"/>
      <c r="M124" s="33"/>
      <c r="O124" s="33"/>
      <c r="P124" s="33"/>
      <c r="Q124" s="33"/>
      <c r="R124" s="33"/>
      <c r="S124" s="33"/>
      <c r="T124" s="33"/>
      <c r="U124" s="33"/>
      <c r="V124" s="33"/>
      <c r="W124" s="33"/>
      <c r="X124" s="33"/>
      <c r="Y124" s="33"/>
      <c r="Z124" s="33"/>
      <c r="AA124" s="33"/>
      <c r="AB124" s="33"/>
      <c r="AC124" s="33"/>
      <c r="AD124" s="33"/>
      <c r="AE124" s="33"/>
    </row>
  </sheetData>
  <autoFilter ref="C117:K123" xr:uid="{00000000-0009-0000-0000-000004000000}"/>
  <mergeCells count="9">
    <mergeCell ref="E87:H87"/>
    <mergeCell ref="E108:H108"/>
    <mergeCell ref="E110:H110"/>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2:BM124"/>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48" t="s">
        <v>5</v>
      </c>
      <c r="M2" s="233"/>
      <c r="N2" s="233"/>
      <c r="O2" s="233"/>
      <c r="P2" s="233"/>
      <c r="Q2" s="233"/>
      <c r="R2" s="233"/>
      <c r="S2" s="233"/>
      <c r="T2" s="233"/>
      <c r="U2" s="233"/>
      <c r="V2" s="233"/>
      <c r="AT2" s="18" t="s">
        <v>89</v>
      </c>
    </row>
    <row r="3" spans="1:46" s="1" customFormat="1" ht="6.95" customHeight="1">
      <c r="B3" s="19"/>
      <c r="C3" s="20"/>
      <c r="D3" s="20"/>
      <c r="E3" s="20"/>
      <c r="F3" s="20"/>
      <c r="G3" s="20"/>
      <c r="H3" s="20"/>
      <c r="I3" s="20"/>
      <c r="J3" s="20"/>
      <c r="K3" s="20"/>
      <c r="L3" s="21"/>
      <c r="AT3" s="18" t="s">
        <v>83</v>
      </c>
    </row>
    <row r="4" spans="1:46" s="1" customFormat="1" ht="24.95" customHeight="1">
      <c r="B4" s="21"/>
      <c r="D4" s="22" t="s">
        <v>109</v>
      </c>
      <c r="L4" s="21"/>
      <c r="M4" s="94" t="s">
        <v>10</v>
      </c>
      <c r="AT4" s="18" t="s">
        <v>3</v>
      </c>
    </row>
    <row r="5" spans="1:46" s="1" customFormat="1" ht="6.95" customHeight="1">
      <c r="B5" s="21"/>
      <c r="L5" s="21"/>
    </row>
    <row r="6" spans="1:46" s="1" customFormat="1" ht="12" customHeight="1">
      <c r="B6" s="21"/>
      <c r="D6" s="28" t="s">
        <v>16</v>
      </c>
      <c r="L6" s="21"/>
    </row>
    <row r="7" spans="1:46" s="1" customFormat="1" ht="16.5" customHeight="1">
      <c r="B7" s="21"/>
      <c r="E7" s="261" t="str">
        <f>'Rekapitulace stavby'!K6</f>
        <v>PD - Regenerace sídliště Nádražní II etapa</v>
      </c>
      <c r="F7" s="262"/>
      <c r="G7" s="262"/>
      <c r="H7" s="262"/>
      <c r="L7" s="21"/>
    </row>
    <row r="8" spans="1:46" s="2" customFormat="1" ht="12" customHeight="1">
      <c r="A8" s="33"/>
      <c r="B8" s="34"/>
      <c r="C8" s="33"/>
      <c r="D8" s="28" t="s">
        <v>110</v>
      </c>
      <c r="E8" s="33"/>
      <c r="F8" s="33"/>
      <c r="G8" s="33"/>
      <c r="H8" s="33"/>
      <c r="I8" s="33"/>
      <c r="J8" s="33"/>
      <c r="K8" s="33"/>
      <c r="L8" s="43"/>
      <c r="S8" s="33"/>
      <c r="T8" s="33"/>
      <c r="U8" s="33"/>
      <c r="V8" s="33"/>
      <c r="W8" s="33"/>
      <c r="X8" s="33"/>
      <c r="Y8" s="33"/>
      <c r="Z8" s="33"/>
      <c r="AA8" s="33"/>
      <c r="AB8" s="33"/>
      <c r="AC8" s="33"/>
      <c r="AD8" s="33"/>
      <c r="AE8" s="33"/>
    </row>
    <row r="9" spans="1:46" s="2" customFormat="1" ht="16.5" customHeight="1">
      <c r="A9" s="33"/>
      <c r="B9" s="34"/>
      <c r="C9" s="33"/>
      <c r="D9" s="33"/>
      <c r="E9" s="226" t="s">
        <v>781</v>
      </c>
      <c r="F9" s="263"/>
      <c r="G9" s="263"/>
      <c r="H9" s="263"/>
      <c r="I9" s="33"/>
      <c r="J9" s="33"/>
      <c r="K9" s="33"/>
      <c r="L9" s="43"/>
      <c r="S9" s="33"/>
      <c r="T9" s="33"/>
      <c r="U9" s="33"/>
      <c r="V9" s="33"/>
      <c r="W9" s="33"/>
      <c r="X9" s="33"/>
      <c r="Y9" s="33"/>
      <c r="Z9" s="33"/>
      <c r="AA9" s="33"/>
      <c r="AB9" s="33"/>
      <c r="AC9" s="33"/>
      <c r="AD9" s="33"/>
      <c r="AE9" s="33"/>
    </row>
    <row r="10" spans="1:46" s="2" customFormat="1" ht="11.25">
      <c r="A10" s="33"/>
      <c r="B10" s="34"/>
      <c r="C10" s="33"/>
      <c r="D10" s="33"/>
      <c r="E10" s="33"/>
      <c r="F10" s="33"/>
      <c r="G10" s="33"/>
      <c r="H10" s="33"/>
      <c r="I10" s="33"/>
      <c r="J10" s="33"/>
      <c r="K10" s="33"/>
      <c r="L10" s="43"/>
      <c r="S10" s="33"/>
      <c r="T10" s="33"/>
      <c r="U10" s="33"/>
      <c r="V10" s="33"/>
      <c r="W10" s="33"/>
      <c r="X10" s="33"/>
      <c r="Y10" s="33"/>
      <c r="Z10" s="33"/>
      <c r="AA10" s="33"/>
      <c r="AB10" s="33"/>
      <c r="AC10" s="33"/>
      <c r="AD10" s="33"/>
      <c r="AE10" s="33"/>
    </row>
    <row r="11" spans="1:46" s="2" customFormat="1" ht="12" customHeight="1">
      <c r="A11" s="33"/>
      <c r="B11" s="34"/>
      <c r="C11" s="33"/>
      <c r="D11" s="28" t="s">
        <v>18</v>
      </c>
      <c r="E11" s="33"/>
      <c r="F11" s="26" t="s">
        <v>1</v>
      </c>
      <c r="G11" s="33"/>
      <c r="H11" s="33"/>
      <c r="I11" s="28" t="s">
        <v>19</v>
      </c>
      <c r="J11" s="26" t="s">
        <v>1</v>
      </c>
      <c r="K11" s="33"/>
      <c r="L11" s="43"/>
      <c r="S11" s="33"/>
      <c r="T11" s="33"/>
      <c r="U11" s="33"/>
      <c r="V11" s="33"/>
      <c r="W11" s="33"/>
      <c r="X11" s="33"/>
      <c r="Y11" s="33"/>
      <c r="Z11" s="33"/>
      <c r="AA11" s="33"/>
      <c r="AB11" s="33"/>
      <c r="AC11" s="33"/>
      <c r="AD11" s="33"/>
      <c r="AE11" s="33"/>
    </row>
    <row r="12" spans="1:46" s="2" customFormat="1" ht="12" customHeight="1">
      <c r="A12" s="33"/>
      <c r="B12" s="34"/>
      <c r="C12" s="33"/>
      <c r="D12" s="28" t="s">
        <v>20</v>
      </c>
      <c r="E12" s="33"/>
      <c r="F12" s="26" t="s">
        <v>21</v>
      </c>
      <c r="G12" s="33"/>
      <c r="H12" s="33"/>
      <c r="I12" s="28" t="s">
        <v>22</v>
      </c>
      <c r="J12" s="56" t="str">
        <f>'Rekapitulace stavby'!AN8</f>
        <v>11. 8. 2022</v>
      </c>
      <c r="K12" s="33"/>
      <c r="L12" s="43"/>
      <c r="S12" s="33"/>
      <c r="T12" s="33"/>
      <c r="U12" s="33"/>
      <c r="V12" s="33"/>
      <c r="W12" s="33"/>
      <c r="X12" s="33"/>
      <c r="Y12" s="33"/>
      <c r="Z12" s="33"/>
      <c r="AA12" s="33"/>
      <c r="AB12" s="33"/>
      <c r="AC12" s="33"/>
      <c r="AD12" s="33"/>
      <c r="AE12" s="33"/>
    </row>
    <row r="13" spans="1:46" s="2" customFormat="1" ht="10.9" customHeight="1">
      <c r="A13" s="33"/>
      <c r="B13" s="34"/>
      <c r="C13" s="33"/>
      <c r="D13" s="33"/>
      <c r="E13" s="33"/>
      <c r="F13" s="33"/>
      <c r="G13" s="33"/>
      <c r="H13" s="33"/>
      <c r="I13" s="33"/>
      <c r="J13" s="33"/>
      <c r="K13" s="33"/>
      <c r="L13" s="43"/>
      <c r="S13" s="33"/>
      <c r="T13" s="33"/>
      <c r="U13" s="33"/>
      <c r="V13" s="33"/>
      <c r="W13" s="33"/>
      <c r="X13" s="33"/>
      <c r="Y13" s="33"/>
      <c r="Z13" s="33"/>
      <c r="AA13" s="33"/>
      <c r="AB13" s="33"/>
      <c r="AC13" s="33"/>
      <c r="AD13" s="33"/>
      <c r="AE13" s="33"/>
    </row>
    <row r="14" spans="1:46" s="2" customFormat="1" ht="12" customHeight="1">
      <c r="A14" s="33"/>
      <c r="B14" s="34"/>
      <c r="C14" s="33"/>
      <c r="D14" s="28" t="s">
        <v>24</v>
      </c>
      <c r="E14" s="33"/>
      <c r="F14" s="33"/>
      <c r="G14" s="33"/>
      <c r="H14" s="33"/>
      <c r="I14" s="28" t="s">
        <v>25</v>
      </c>
      <c r="J14" s="26" t="str">
        <f>IF('Rekapitulace stavby'!AN10="","",'Rekapitulace stavby'!AN10)</f>
        <v/>
      </c>
      <c r="K14" s="33"/>
      <c r="L14" s="43"/>
      <c r="S14" s="33"/>
      <c r="T14" s="33"/>
      <c r="U14" s="33"/>
      <c r="V14" s="33"/>
      <c r="W14" s="33"/>
      <c r="X14" s="33"/>
      <c r="Y14" s="33"/>
      <c r="Z14" s="33"/>
      <c r="AA14" s="33"/>
      <c r="AB14" s="33"/>
      <c r="AC14" s="33"/>
      <c r="AD14" s="33"/>
      <c r="AE14" s="33"/>
    </row>
    <row r="15" spans="1:46" s="2" customFormat="1" ht="18" customHeight="1">
      <c r="A15" s="33"/>
      <c r="B15" s="34"/>
      <c r="C15" s="33"/>
      <c r="D15" s="33"/>
      <c r="E15" s="26" t="str">
        <f>IF('Rekapitulace stavby'!E11="","",'Rekapitulace stavby'!E11)</f>
        <v xml:space="preserve"> </v>
      </c>
      <c r="F15" s="33"/>
      <c r="G15" s="33"/>
      <c r="H15" s="33"/>
      <c r="I15" s="28" t="s">
        <v>26</v>
      </c>
      <c r="J15" s="26" t="str">
        <f>IF('Rekapitulace stavby'!AN11="","",'Rekapitulace stavby'!AN11)</f>
        <v/>
      </c>
      <c r="K15" s="33"/>
      <c r="L15" s="43"/>
      <c r="S15" s="33"/>
      <c r="T15" s="33"/>
      <c r="U15" s="33"/>
      <c r="V15" s="33"/>
      <c r="W15" s="33"/>
      <c r="X15" s="33"/>
      <c r="Y15" s="33"/>
      <c r="Z15" s="33"/>
      <c r="AA15" s="33"/>
      <c r="AB15" s="33"/>
      <c r="AC15" s="33"/>
      <c r="AD15" s="33"/>
      <c r="AE15" s="33"/>
    </row>
    <row r="16" spans="1:46" s="2" customFormat="1" ht="6.95" customHeight="1">
      <c r="A16" s="33"/>
      <c r="B16" s="34"/>
      <c r="C16" s="33"/>
      <c r="D16" s="33"/>
      <c r="E16" s="33"/>
      <c r="F16" s="33"/>
      <c r="G16" s="33"/>
      <c r="H16" s="33"/>
      <c r="I16" s="33"/>
      <c r="J16" s="33"/>
      <c r="K16" s="33"/>
      <c r="L16" s="43"/>
      <c r="S16" s="33"/>
      <c r="T16" s="33"/>
      <c r="U16" s="33"/>
      <c r="V16" s="33"/>
      <c r="W16" s="33"/>
      <c r="X16" s="33"/>
      <c r="Y16" s="33"/>
      <c r="Z16" s="33"/>
      <c r="AA16" s="33"/>
      <c r="AB16" s="33"/>
      <c r="AC16" s="33"/>
      <c r="AD16" s="33"/>
      <c r="AE16" s="33"/>
    </row>
    <row r="17" spans="1:31" s="2" customFormat="1" ht="12" customHeight="1">
      <c r="A17" s="33"/>
      <c r="B17" s="34"/>
      <c r="C17" s="33"/>
      <c r="D17" s="28" t="s">
        <v>27</v>
      </c>
      <c r="E17" s="33"/>
      <c r="F17" s="33"/>
      <c r="G17" s="33"/>
      <c r="H17" s="33"/>
      <c r="I17" s="28" t="s">
        <v>25</v>
      </c>
      <c r="J17" s="29" t="str">
        <f>'Rekapitulace stavby'!AN13</f>
        <v>Vyplň údaj</v>
      </c>
      <c r="K17" s="33"/>
      <c r="L17" s="43"/>
      <c r="S17" s="33"/>
      <c r="T17" s="33"/>
      <c r="U17" s="33"/>
      <c r="V17" s="33"/>
      <c r="W17" s="33"/>
      <c r="X17" s="33"/>
      <c r="Y17" s="33"/>
      <c r="Z17" s="33"/>
      <c r="AA17" s="33"/>
      <c r="AB17" s="33"/>
      <c r="AC17" s="33"/>
      <c r="AD17" s="33"/>
      <c r="AE17" s="33"/>
    </row>
    <row r="18" spans="1:31" s="2" customFormat="1" ht="18" customHeight="1">
      <c r="A18" s="33"/>
      <c r="B18" s="34"/>
      <c r="C18" s="33"/>
      <c r="D18" s="33"/>
      <c r="E18" s="264" t="str">
        <f>'Rekapitulace stavby'!E14</f>
        <v>Vyplň údaj</v>
      </c>
      <c r="F18" s="232"/>
      <c r="G18" s="232"/>
      <c r="H18" s="232"/>
      <c r="I18" s="28" t="s">
        <v>26</v>
      </c>
      <c r="J18" s="29" t="str">
        <f>'Rekapitulace stavby'!AN14</f>
        <v>Vyplň údaj</v>
      </c>
      <c r="K18" s="33"/>
      <c r="L18" s="43"/>
      <c r="S18" s="33"/>
      <c r="T18" s="33"/>
      <c r="U18" s="33"/>
      <c r="V18" s="33"/>
      <c r="W18" s="33"/>
      <c r="X18" s="33"/>
      <c r="Y18" s="33"/>
      <c r="Z18" s="33"/>
      <c r="AA18" s="33"/>
      <c r="AB18" s="33"/>
      <c r="AC18" s="33"/>
      <c r="AD18" s="33"/>
      <c r="AE18" s="33"/>
    </row>
    <row r="19" spans="1:31" s="2" customFormat="1" ht="6.95" customHeight="1">
      <c r="A19" s="33"/>
      <c r="B19" s="34"/>
      <c r="C19" s="33"/>
      <c r="D19" s="33"/>
      <c r="E19" s="33"/>
      <c r="F19" s="33"/>
      <c r="G19" s="33"/>
      <c r="H19" s="33"/>
      <c r="I19" s="33"/>
      <c r="J19" s="33"/>
      <c r="K19" s="33"/>
      <c r="L19" s="43"/>
      <c r="S19" s="33"/>
      <c r="T19" s="33"/>
      <c r="U19" s="33"/>
      <c r="V19" s="33"/>
      <c r="W19" s="33"/>
      <c r="X19" s="33"/>
      <c r="Y19" s="33"/>
      <c r="Z19" s="33"/>
      <c r="AA19" s="33"/>
      <c r="AB19" s="33"/>
      <c r="AC19" s="33"/>
      <c r="AD19" s="33"/>
      <c r="AE19" s="33"/>
    </row>
    <row r="20" spans="1:31" s="2" customFormat="1" ht="12" customHeight="1">
      <c r="A20" s="33"/>
      <c r="B20" s="34"/>
      <c r="C20" s="33"/>
      <c r="D20" s="28" t="s">
        <v>29</v>
      </c>
      <c r="E20" s="33"/>
      <c r="F20" s="33"/>
      <c r="G20" s="33"/>
      <c r="H20" s="33"/>
      <c r="I20" s="28" t="s">
        <v>25</v>
      </c>
      <c r="J20" s="26" t="str">
        <f>IF('Rekapitulace stavby'!AN16="","",'Rekapitulace stavby'!AN16)</f>
        <v/>
      </c>
      <c r="K20" s="33"/>
      <c r="L20" s="43"/>
      <c r="S20" s="33"/>
      <c r="T20" s="33"/>
      <c r="U20" s="33"/>
      <c r="V20" s="33"/>
      <c r="W20" s="33"/>
      <c r="X20" s="33"/>
      <c r="Y20" s="33"/>
      <c r="Z20" s="33"/>
      <c r="AA20" s="33"/>
      <c r="AB20" s="33"/>
      <c r="AC20" s="33"/>
      <c r="AD20" s="33"/>
      <c r="AE20" s="33"/>
    </row>
    <row r="21" spans="1:31" s="2" customFormat="1" ht="18" customHeight="1">
      <c r="A21" s="33"/>
      <c r="B21" s="34"/>
      <c r="C21" s="33"/>
      <c r="D21" s="33"/>
      <c r="E21" s="26" t="str">
        <f>IF('Rekapitulace stavby'!E17="","",'Rekapitulace stavby'!E17)</f>
        <v xml:space="preserve"> </v>
      </c>
      <c r="F21" s="33"/>
      <c r="G21" s="33"/>
      <c r="H21" s="33"/>
      <c r="I21" s="28" t="s">
        <v>26</v>
      </c>
      <c r="J21" s="26" t="str">
        <f>IF('Rekapitulace stavby'!AN17="","",'Rekapitulace stavby'!AN17)</f>
        <v/>
      </c>
      <c r="K21" s="33"/>
      <c r="L21" s="43"/>
      <c r="S21" s="33"/>
      <c r="T21" s="33"/>
      <c r="U21" s="33"/>
      <c r="V21" s="33"/>
      <c r="W21" s="33"/>
      <c r="X21" s="33"/>
      <c r="Y21" s="33"/>
      <c r="Z21" s="33"/>
      <c r="AA21" s="33"/>
      <c r="AB21" s="33"/>
      <c r="AC21" s="33"/>
      <c r="AD21" s="33"/>
      <c r="AE21" s="33"/>
    </row>
    <row r="22" spans="1:31" s="2" customFormat="1" ht="6.95" customHeight="1">
      <c r="A22" s="33"/>
      <c r="B22" s="34"/>
      <c r="C22" s="33"/>
      <c r="D22" s="33"/>
      <c r="E22" s="33"/>
      <c r="F22" s="33"/>
      <c r="G22" s="33"/>
      <c r="H22" s="33"/>
      <c r="I22" s="33"/>
      <c r="J22" s="33"/>
      <c r="K22" s="33"/>
      <c r="L22" s="43"/>
      <c r="S22" s="33"/>
      <c r="T22" s="33"/>
      <c r="U22" s="33"/>
      <c r="V22" s="33"/>
      <c r="W22" s="33"/>
      <c r="X22" s="33"/>
      <c r="Y22" s="33"/>
      <c r="Z22" s="33"/>
      <c r="AA22" s="33"/>
      <c r="AB22" s="33"/>
      <c r="AC22" s="33"/>
      <c r="AD22" s="33"/>
      <c r="AE22" s="33"/>
    </row>
    <row r="23" spans="1:31" s="2" customFormat="1" ht="12" customHeight="1">
      <c r="A23" s="33"/>
      <c r="B23" s="34"/>
      <c r="C23" s="33"/>
      <c r="D23" s="28" t="s">
        <v>31</v>
      </c>
      <c r="E23" s="33"/>
      <c r="F23" s="33"/>
      <c r="G23" s="33"/>
      <c r="H23" s="33"/>
      <c r="I23" s="28" t="s">
        <v>25</v>
      </c>
      <c r="J23" s="26" t="str">
        <f>IF('Rekapitulace stavby'!AN19="","",'Rekapitulace stavby'!AN19)</f>
        <v/>
      </c>
      <c r="K23" s="33"/>
      <c r="L23" s="43"/>
      <c r="S23" s="33"/>
      <c r="T23" s="33"/>
      <c r="U23" s="33"/>
      <c r="V23" s="33"/>
      <c r="W23" s="33"/>
      <c r="X23" s="33"/>
      <c r="Y23" s="33"/>
      <c r="Z23" s="33"/>
      <c r="AA23" s="33"/>
      <c r="AB23" s="33"/>
      <c r="AC23" s="33"/>
      <c r="AD23" s="33"/>
      <c r="AE23" s="33"/>
    </row>
    <row r="24" spans="1:31" s="2" customFormat="1" ht="18" customHeight="1">
      <c r="A24" s="33"/>
      <c r="B24" s="34"/>
      <c r="C24" s="33"/>
      <c r="D24" s="33"/>
      <c r="E24" s="26" t="str">
        <f>IF('Rekapitulace stavby'!E20="","",'Rekapitulace stavby'!E20)</f>
        <v xml:space="preserve"> </v>
      </c>
      <c r="F24" s="33"/>
      <c r="G24" s="33"/>
      <c r="H24" s="33"/>
      <c r="I24" s="28" t="s">
        <v>26</v>
      </c>
      <c r="J24" s="26" t="str">
        <f>IF('Rekapitulace stavby'!AN20="","",'Rekapitulace stavby'!AN20)</f>
        <v/>
      </c>
      <c r="K24" s="33"/>
      <c r="L24" s="43"/>
      <c r="S24" s="33"/>
      <c r="T24" s="33"/>
      <c r="U24" s="33"/>
      <c r="V24" s="33"/>
      <c r="W24" s="33"/>
      <c r="X24" s="33"/>
      <c r="Y24" s="33"/>
      <c r="Z24" s="33"/>
      <c r="AA24" s="33"/>
      <c r="AB24" s="33"/>
      <c r="AC24" s="33"/>
      <c r="AD24" s="33"/>
      <c r="AE24" s="33"/>
    </row>
    <row r="25" spans="1:31" s="2" customFormat="1" ht="6.95" customHeight="1">
      <c r="A25" s="33"/>
      <c r="B25" s="34"/>
      <c r="C25" s="33"/>
      <c r="D25" s="33"/>
      <c r="E25" s="33"/>
      <c r="F25" s="33"/>
      <c r="G25" s="33"/>
      <c r="H25" s="33"/>
      <c r="I25" s="33"/>
      <c r="J25" s="33"/>
      <c r="K25" s="33"/>
      <c r="L25" s="43"/>
      <c r="S25" s="33"/>
      <c r="T25" s="33"/>
      <c r="U25" s="33"/>
      <c r="V25" s="33"/>
      <c r="W25" s="33"/>
      <c r="X25" s="33"/>
      <c r="Y25" s="33"/>
      <c r="Z25" s="33"/>
      <c r="AA25" s="33"/>
      <c r="AB25" s="33"/>
      <c r="AC25" s="33"/>
      <c r="AD25" s="33"/>
      <c r="AE25" s="33"/>
    </row>
    <row r="26" spans="1:31" s="2" customFormat="1" ht="12" customHeight="1">
      <c r="A26" s="33"/>
      <c r="B26" s="34"/>
      <c r="C26" s="33"/>
      <c r="D26" s="28" t="s">
        <v>32</v>
      </c>
      <c r="E26" s="33"/>
      <c r="F26" s="33"/>
      <c r="G26" s="33"/>
      <c r="H26" s="33"/>
      <c r="I26" s="33"/>
      <c r="J26" s="33"/>
      <c r="K26" s="33"/>
      <c r="L26" s="43"/>
      <c r="S26" s="33"/>
      <c r="T26" s="33"/>
      <c r="U26" s="33"/>
      <c r="V26" s="33"/>
      <c r="W26" s="33"/>
      <c r="X26" s="33"/>
      <c r="Y26" s="33"/>
      <c r="Z26" s="33"/>
      <c r="AA26" s="33"/>
      <c r="AB26" s="33"/>
      <c r="AC26" s="33"/>
      <c r="AD26" s="33"/>
      <c r="AE26" s="33"/>
    </row>
    <row r="27" spans="1:31" s="8" customFormat="1" ht="16.5" customHeight="1">
      <c r="A27" s="95"/>
      <c r="B27" s="96"/>
      <c r="C27" s="95"/>
      <c r="D27" s="95"/>
      <c r="E27" s="237" t="s">
        <v>1</v>
      </c>
      <c r="F27" s="237"/>
      <c r="G27" s="237"/>
      <c r="H27" s="237"/>
      <c r="I27" s="95"/>
      <c r="J27" s="95"/>
      <c r="K27" s="95"/>
      <c r="L27" s="97"/>
      <c r="S27" s="95"/>
      <c r="T27" s="95"/>
      <c r="U27" s="95"/>
      <c r="V27" s="95"/>
      <c r="W27" s="95"/>
      <c r="X27" s="95"/>
      <c r="Y27" s="95"/>
      <c r="Z27" s="95"/>
      <c r="AA27" s="95"/>
      <c r="AB27" s="95"/>
      <c r="AC27" s="95"/>
      <c r="AD27" s="95"/>
      <c r="AE27" s="95"/>
    </row>
    <row r="28" spans="1:31" s="2" customFormat="1" ht="6.95" customHeight="1">
      <c r="A28" s="33"/>
      <c r="B28" s="34"/>
      <c r="C28" s="33"/>
      <c r="D28" s="33"/>
      <c r="E28" s="33"/>
      <c r="F28" s="33"/>
      <c r="G28" s="33"/>
      <c r="H28" s="33"/>
      <c r="I28" s="33"/>
      <c r="J28" s="33"/>
      <c r="K28" s="33"/>
      <c r="L28" s="43"/>
      <c r="S28" s="33"/>
      <c r="T28" s="33"/>
      <c r="U28" s="33"/>
      <c r="V28" s="33"/>
      <c r="W28" s="33"/>
      <c r="X28" s="33"/>
      <c r="Y28" s="33"/>
      <c r="Z28" s="33"/>
      <c r="AA28" s="33"/>
      <c r="AB28" s="33"/>
      <c r="AC28" s="33"/>
      <c r="AD28" s="33"/>
      <c r="AE28" s="33"/>
    </row>
    <row r="29" spans="1:31" s="2" customFormat="1" ht="6.95" customHeight="1">
      <c r="A29" s="33"/>
      <c r="B29" s="34"/>
      <c r="C29" s="33"/>
      <c r="D29" s="67"/>
      <c r="E29" s="67"/>
      <c r="F29" s="67"/>
      <c r="G29" s="67"/>
      <c r="H29" s="67"/>
      <c r="I29" s="67"/>
      <c r="J29" s="67"/>
      <c r="K29" s="67"/>
      <c r="L29" s="43"/>
      <c r="S29" s="33"/>
      <c r="T29" s="33"/>
      <c r="U29" s="33"/>
      <c r="V29" s="33"/>
      <c r="W29" s="33"/>
      <c r="X29" s="33"/>
      <c r="Y29" s="33"/>
      <c r="Z29" s="33"/>
      <c r="AA29" s="33"/>
      <c r="AB29" s="33"/>
      <c r="AC29" s="33"/>
      <c r="AD29" s="33"/>
      <c r="AE29" s="33"/>
    </row>
    <row r="30" spans="1:31" s="2" customFormat="1" ht="25.35" customHeight="1">
      <c r="A30" s="33"/>
      <c r="B30" s="34"/>
      <c r="C30" s="33"/>
      <c r="D30" s="98" t="s">
        <v>33</v>
      </c>
      <c r="E30" s="33"/>
      <c r="F30" s="33"/>
      <c r="G30" s="33"/>
      <c r="H30" s="33"/>
      <c r="I30" s="33"/>
      <c r="J30" s="72">
        <f>ROUND(J118, 2)</f>
        <v>0</v>
      </c>
      <c r="K30" s="33"/>
      <c r="L30" s="43"/>
      <c r="S30" s="33"/>
      <c r="T30" s="33"/>
      <c r="U30" s="33"/>
      <c r="V30" s="33"/>
      <c r="W30" s="33"/>
      <c r="X30" s="33"/>
      <c r="Y30" s="33"/>
      <c r="Z30" s="33"/>
      <c r="AA30" s="33"/>
      <c r="AB30" s="33"/>
      <c r="AC30" s="33"/>
      <c r="AD30" s="33"/>
      <c r="AE30" s="33"/>
    </row>
    <row r="31" spans="1:31" s="2" customFormat="1" ht="6.95" customHeight="1">
      <c r="A31" s="33"/>
      <c r="B31" s="34"/>
      <c r="C31" s="33"/>
      <c r="D31" s="67"/>
      <c r="E31" s="67"/>
      <c r="F31" s="67"/>
      <c r="G31" s="67"/>
      <c r="H31" s="67"/>
      <c r="I31" s="67"/>
      <c r="J31" s="67"/>
      <c r="K31" s="67"/>
      <c r="L31" s="43"/>
      <c r="S31" s="33"/>
      <c r="T31" s="33"/>
      <c r="U31" s="33"/>
      <c r="V31" s="33"/>
      <c r="W31" s="33"/>
      <c r="X31" s="33"/>
      <c r="Y31" s="33"/>
      <c r="Z31" s="33"/>
      <c r="AA31" s="33"/>
      <c r="AB31" s="33"/>
      <c r="AC31" s="33"/>
      <c r="AD31" s="33"/>
      <c r="AE31" s="33"/>
    </row>
    <row r="32" spans="1:31" s="2" customFormat="1" ht="14.45" customHeight="1">
      <c r="A32" s="33"/>
      <c r="B32" s="34"/>
      <c r="C32" s="33"/>
      <c r="D32" s="33"/>
      <c r="E32" s="33"/>
      <c r="F32" s="37" t="s">
        <v>35</v>
      </c>
      <c r="G32" s="33"/>
      <c r="H32" s="33"/>
      <c r="I32" s="37" t="s">
        <v>34</v>
      </c>
      <c r="J32" s="37" t="s">
        <v>36</v>
      </c>
      <c r="K32" s="33"/>
      <c r="L32" s="43"/>
      <c r="S32" s="33"/>
      <c r="T32" s="33"/>
      <c r="U32" s="33"/>
      <c r="V32" s="33"/>
      <c r="W32" s="33"/>
      <c r="X32" s="33"/>
      <c r="Y32" s="33"/>
      <c r="Z32" s="33"/>
      <c r="AA32" s="33"/>
      <c r="AB32" s="33"/>
      <c r="AC32" s="33"/>
      <c r="AD32" s="33"/>
      <c r="AE32" s="33"/>
    </row>
    <row r="33" spans="1:31" s="2" customFormat="1" ht="14.45" customHeight="1">
      <c r="A33" s="33"/>
      <c r="B33" s="34"/>
      <c r="C33" s="33"/>
      <c r="D33" s="99" t="s">
        <v>37</v>
      </c>
      <c r="E33" s="28" t="s">
        <v>38</v>
      </c>
      <c r="F33" s="100">
        <f>ROUND((SUM(BE118:BE123)),  2)</f>
        <v>0</v>
      </c>
      <c r="G33" s="33"/>
      <c r="H33" s="33"/>
      <c r="I33" s="101">
        <v>0.21</v>
      </c>
      <c r="J33" s="100">
        <f>ROUND(((SUM(BE118:BE123))*I33),  2)</f>
        <v>0</v>
      </c>
      <c r="K33" s="33"/>
      <c r="L33" s="43"/>
      <c r="S33" s="33"/>
      <c r="T33" s="33"/>
      <c r="U33" s="33"/>
      <c r="V33" s="33"/>
      <c r="W33" s="33"/>
      <c r="X33" s="33"/>
      <c r="Y33" s="33"/>
      <c r="Z33" s="33"/>
      <c r="AA33" s="33"/>
      <c r="AB33" s="33"/>
      <c r="AC33" s="33"/>
      <c r="AD33" s="33"/>
      <c r="AE33" s="33"/>
    </row>
    <row r="34" spans="1:31" s="2" customFormat="1" ht="14.45" customHeight="1">
      <c r="A34" s="33"/>
      <c r="B34" s="34"/>
      <c r="C34" s="33"/>
      <c r="D34" s="33"/>
      <c r="E34" s="28" t="s">
        <v>39</v>
      </c>
      <c r="F34" s="100">
        <f>ROUND((SUM(BF118:BF123)),  2)</f>
        <v>0</v>
      </c>
      <c r="G34" s="33"/>
      <c r="H34" s="33"/>
      <c r="I34" s="101">
        <v>0.15</v>
      </c>
      <c r="J34" s="100">
        <f>ROUND(((SUM(BF118:BF123))*I34),  2)</f>
        <v>0</v>
      </c>
      <c r="K34" s="33"/>
      <c r="L34" s="43"/>
      <c r="S34" s="33"/>
      <c r="T34" s="33"/>
      <c r="U34" s="33"/>
      <c r="V34" s="33"/>
      <c r="W34" s="33"/>
      <c r="X34" s="33"/>
      <c r="Y34" s="33"/>
      <c r="Z34" s="33"/>
      <c r="AA34" s="33"/>
      <c r="AB34" s="33"/>
      <c r="AC34" s="33"/>
      <c r="AD34" s="33"/>
      <c r="AE34" s="33"/>
    </row>
    <row r="35" spans="1:31" s="2" customFormat="1" ht="14.45" hidden="1" customHeight="1">
      <c r="A35" s="33"/>
      <c r="B35" s="34"/>
      <c r="C35" s="33"/>
      <c r="D35" s="33"/>
      <c r="E35" s="28" t="s">
        <v>40</v>
      </c>
      <c r="F35" s="100">
        <f>ROUND((SUM(BG118:BG123)),  2)</f>
        <v>0</v>
      </c>
      <c r="G35" s="33"/>
      <c r="H35" s="33"/>
      <c r="I35" s="101">
        <v>0.21</v>
      </c>
      <c r="J35" s="100">
        <f>0</f>
        <v>0</v>
      </c>
      <c r="K35" s="33"/>
      <c r="L35" s="43"/>
      <c r="S35" s="33"/>
      <c r="T35" s="33"/>
      <c r="U35" s="33"/>
      <c r="V35" s="33"/>
      <c r="W35" s="33"/>
      <c r="X35" s="33"/>
      <c r="Y35" s="33"/>
      <c r="Z35" s="33"/>
      <c r="AA35" s="33"/>
      <c r="AB35" s="33"/>
      <c r="AC35" s="33"/>
      <c r="AD35" s="33"/>
      <c r="AE35" s="33"/>
    </row>
    <row r="36" spans="1:31" s="2" customFormat="1" ht="14.45" hidden="1" customHeight="1">
      <c r="A36" s="33"/>
      <c r="B36" s="34"/>
      <c r="C36" s="33"/>
      <c r="D36" s="33"/>
      <c r="E36" s="28" t="s">
        <v>41</v>
      </c>
      <c r="F36" s="100">
        <f>ROUND((SUM(BH118:BH123)),  2)</f>
        <v>0</v>
      </c>
      <c r="G36" s="33"/>
      <c r="H36" s="33"/>
      <c r="I36" s="101">
        <v>0.15</v>
      </c>
      <c r="J36" s="100">
        <f>0</f>
        <v>0</v>
      </c>
      <c r="K36" s="33"/>
      <c r="L36" s="43"/>
      <c r="S36" s="33"/>
      <c r="T36" s="33"/>
      <c r="U36" s="33"/>
      <c r="V36" s="33"/>
      <c r="W36" s="33"/>
      <c r="X36" s="33"/>
      <c r="Y36" s="33"/>
      <c r="Z36" s="33"/>
      <c r="AA36" s="33"/>
      <c r="AB36" s="33"/>
      <c r="AC36" s="33"/>
      <c r="AD36" s="33"/>
      <c r="AE36" s="33"/>
    </row>
    <row r="37" spans="1:31" s="2" customFormat="1" ht="14.45" hidden="1" customHeight="1">
      <c r="A37" s="33"/>
      <c r="B37" s="34"/>
      <c r="C37" s="33"/>
      <c r="D37" s="33"/>
      <c r="E37" s="28" t="s">
        <v>42</v>
      </c>
      <c r="F37" s="100">
        <f>ROUND((SUM(BI118:BI123)),  2)</f>
        <v>0</v>
      </c>
      <c r="G37" s="33"/>
      <c r="H37" s="33"/>
      <c r="I37" s="101">
        <v>0</v>
      </c>
      <c r="J37" s="100">
        <f>0</f>
        <v>0</v>
      </c>
      <c r="K37" s="33"/>
      <c r="L37" s="43"/>
      <c r="S37" s="33"/>
      <c r="T37" s="33"/>
      <c r="U37" s="33"/>
      <c r="V37" s="33"/>
      <c r="W37" s="33"/>
      <c r="X37" s="33"/>
      <c r="Y37" s="33"/>
      <c r="Z37" s="33"/>
      <c r="AA37" s="33"/>
      <c r="AB37" s="33"/>
      <c r="AC37" s="33"/>
      <c r="AD37" s="33"/>
      <c r="AE37" s="33"/>
    </row>
    <row r="38" spans="1:31" s="2" customFormat="1" ht="6.95" customHeight="1">
      <c r="A38" s="33"/>
      <c r="B38" s="34"/>
      <c r="C38" s="33"/>
      <c r="D38" s="33"/>
      <c r="E38" s="33"/>
      <c r="F38" s="33"/>
      <c r="G38" s="33"/>
      <c r="H38" s="33"/>
      <c r="I38" s="33"/>
      <c r="J38" s="33"/>
      <c r="K38" s="33"/>
      <c r="L38" s="43"/>
      <c r="S38" s="33"/>
      <c r="T38" s="33"/>
      <c r="U38" s="33"/>
      <c r="V38" s="33"/>
      <c r="W38" s="33"/>
      <c r="X38" s="33"/>
      <c r="Y38" s="33"/>
      <c r="Z38" s="33"/>
      <c r="AA38" s="33"/>
      <c r="AB38" s="33"/>
      <c r="AC38" s="33"/>
      <c r="AD38" s="33"/>
      <c r="AE38" s="33"/>
    </row>
    <row r="39" spans="1:31" s="2" customFormat="1" ht="25.35" customHeight="1">
      <c r="A39" s="33"/>
      <c r="B39" s="34"/>
      <c r="C39" s="102"/>
      <c r="D39" s="103" t="s">
        <v>43</v>
      </c>
      <c r="E39" s="61"/>
      <c r="F39" s="61"/>
      <c r="G39" s="104" t="s">
        <v>44</v>
      </c>
      <c r="H39" s="105" t="s">
        <v>45</v>
      </c>
      <c r="I39" s="61"/>
      <c r="J39" s="106">
        <f>SUM(J30:J37)</f>
        <v>0</v>
      </c>
      <c r="K39" s="107"/>
      <c r="L39" s="43"/>
      <c r="S39" s="33"/>
      <c r="T39" s="33"/>
      <c r="U39" s="33"/>
      <c r="V39" s="33"/>
      <c r="W39" s="33"/>
      <c r="X39" s="33"/>
      <c r="Y39" s="33"/>
      <c r="Z39" s="33"/>
      <c r="AA39" s="33"/>
      <c r="AB39" s="33"/>
      <c r="AC39" s="33"/>
      <c r="AD39" s="33"/>
      <c r="AE39" s="33"/>
    </row>
    <row r="40" spans="1:31" s="2" customFormat="1" ht="14.45" customHeight="1">
      <c r="A40" s="33"/>
      <c r="B40" s="34"/>
      <c r="C40" s="33"/>
      <c r="D40" s="33"/>
      <c r="E40" s="33"/>
      <c r="F40" s="33"/>
      <c r="G40" s="33"/>
      <c r="H40" s="33"/>
      <c r="I40" s="33"/>
      <c r="J40" s="33"/>
      <c r="K40" s="33"/>
      <c r="L40" s="43"/>
      <c r="S40" s="33"/>
      <c r="T40" s="33"/>
      <c r="U40" s="33"/>
      <c r="V40" s="33"/>
      <c r="W40" s="33"/>
      <c r="X40" s="33"/>
      <c r="Y40" s="33"/>
      <c r="Z40" s="33"/>
      <c r="AA40" s="33"/>
      <c r="AB40" s="33"/>
      <c r="AC40" s="33"/>
      <c r="AD40" s="33"/>
      <c r="AE40" s="33"/>
    </row>
    <row r="41" spans="1:31" s="1" customFormat="1" ht="14.45" customHeight="1">
      <c r="B41" s="21"/>
      <c r="L41" s="21"/>
    </row>
    <row r="42" spans="1:31" s="1" customFormat="1" ht="14.45" customHeight="1">
      <c r="B42" s="21"/>
      <c r="L42" s="21"/>
    </row>
    <row r="43" spans="1:31" s="1" customFormat="1" ht="14.45" customHeight="1">
      <c r="B43" s="21"/>
      <c r="L43" s="21"/>
    </row>
    <row r="44" spans="1:31" s="1" customFormat="1" ht="14.45" customHeight="1">
      <c r="B44" s="21"/>
      <c r="L44" s="21"/>
    </row>
    <row r="45" spans="1:31" s="1" customFormat="1" ht="14.45" customHeight="1">
      <c r="B45" s="21"/>
      <c r="L45" s="21"/>
    </row>
    <row r="46" spans="1:31" s="1" customFormat="1" ht="14.45" customHeight="1">
      <c r="B46" s="21"/>
      <c r="L46" s="21"/>
    </row>
    <row r="47" spans="1:31" s="1" customFormat="1" ht="14.45" customHeight="1">
      <c r="B47" s="21"/>
      <c r="L47" s="21"/>
    </row>
    <row r="48" spans="1:31" s="1" customFormat="1" ht="14.45" customHeight="1">
      <c r="B48" s="21"/>
      <c r="L48" s="21"/>
    </row>
    <row r="49" spans="1:31" s="1" customFormat="1" ht="14.45" customHeight="1">
      <c r="B49" s="21"/>
      <c r="L49" s="21"/>
    </row>
    <row r="50" spans="1:31" s="2" customFormat="1" ht="14.45" customHeight="1">
      <c r="B50" s="43"/>
      <c r="D50" s="44" t="s">
        <v>46</v>
      </c>
      <c r="E50" s="45"/>
      <c r="F50" s="45"/>
      <c r="G50" s="44" t="s">
        <v>47</v>
      </c>
      <c r="H50" s="45"/>
      <c r="I50" s="45"/>
      <c r="J50" s="45"/>
      <c r="K50" s="45"/>
      <c r="L50" s="43"/>
    </row>
    <row r="51" spans="1:31" ht="11.25">
      <c r="B51" s="21"/>
      <c r="L51" s="21"/>
    </row>
    <row r="52" spans="1:31" ht="11.25">
      <c r="B52" s="21"/>
      <c r="L52" s="21"/>
    </row>
    <row r="53" spans="1:31" ht="11.25">
      <c r="B53" s="21"/>
      <c r="L53" s="21"/>
    </row>
    <row r="54" spans="1:31" ht="11.25">
      <c r="B54" s="21"/>
      <c r="L54" s="21"/>
    </row>
    <row r="55" spans="1:31" ht="11.25">
      <c r="B55" s="21"/>
      <c r="L55" s="21"/>
    </row>
    <row r="56" spans="1:31" ht="11.25">
      <c r="B56" s="21"/>
      <c r="L56" s="21"/>
    </row>
    <row r="57" spans="1:31" ht="11.25">
      <c r="B57" s="21"/>
      <c r="L57" s="21"/>
    </row>
    <row r="58" spans="1:31" ht="11.25">
      <c r="B58" s="21"/>
      <c r="L58" s="21"/>
    </row>
    <row r="59" spans="1:31" ht="11.25">
      <c r="B59" s="21"/>
      <c r="L59" s="21"/>
    </row>
    <row r="60" spans="1:31" ht="11.25">
      <c r="B60" s="21"/>
      <c r="L60" s="21"/>
    </row>
    <row r="61" spans="1:31" s="2" customFormat="1" ht="12.75">
      <c r="A61" s="33"/>
      <c r="B61" s="34"/>
      <c r="C61" s="33"/>
      <c r="D61" s="46" t="s">
        <v>48</v>
      </c>
      <c r="E61" s="36"/>
      <c r="F61" s="108" t="s">
        <v>49</v>
      </c>
      <c r="G61" s="46" t="s">
        <v>48</v>
      </c>
      <c r="H61" s="36"/>
      <c r="I61" s="36"/>
      <c r="J61" s="109" t="s">
        <v>49</v>
      </c>
      <c r="K61" s="36"/>
      <c r="L61" s="43"/>
      <c r="S61" s="33"/>
      <c r="T61" s="33"/>
      <c r="U61" s="33"/>
      <c r="V61" s="33"/>
      <c r="W61" s="33"/>
      <c r="X61" s="33"/>
      <c r="Y61" s="33"/>
      <c r="Z61" s="33"/>
      <c r="AA61" s="33"/>
      <c r="AB61" s="33"/>
      <c r="AC61" s="33"/>
      <c r="AD61" s="33"/>
      <c r="AE61" s="33"/>
    </row>
    <row r="62" spans="1:31" ht="11.25">
      <c r="B62" s="21"/>
      <c r="L62" s="21"/>
    </row>
    <row r="63" spans="1:31" ht="11.25">
      <c r="B63" s="21"/>
      <c r="L63" s="21"/>
    </row>
    <row r="64" spans="1:31" ht="11.25">
      <c r="B64" s="21"/>
      <c r="L64" s="21"/>
    </row>
    <row r="65" spans="1:31" s="2" customFormat="1" ht="12.75">
      <c r="A65" s="33"/>
      <c r="B65" s="34"/>
      <c r="C65" s="33"/>
      <c r="D65" s="44" t="s">
        <v>50</v>
      </c>
      <c r="E65" s="47"/>
      <c r="F65" s="47"/>
      <c r="G65" s="44" t="s">
        <v>51</v>
      </c>
      <c r="H65" s="47"/>
      <c r="I65" s="47"/>
      <c r="J65" s="47"/>
      <c r="K65" s="47"/>
      <c r="L65" s="43"/>
      <c r="S65" s="33"/>
      <c r="T65" s="33"/>
      <c r="U65" s="33"/>
      <c r="V65" s="33"/>
      <c r="W65" s="33"/>
      <c r="X65" s="33"/>
      <c r="Y65" s="33"/>
      <c r="Z65" s="33"/>
      <c r="AA65" s="33"/>
      <c r="AB65" s="33"/>
      <c r="AC65" s="33"/>
      <c r="AD65" s="33"/>
      <c r="AE65" s="33"/>
    </row>
    <row r="66" spans="1:31" ht="11.25">
      <c r="B66" s="21"/>
      <c r="L66" s="21"/>
    </row>
    <row r="67" spans="1:31" ht="11.25">
      <c r="B67" s="21"/>
      <c r="L67" s="21"/>
    </row>
    <row r="68" spans="1:31" ht="11.25">
      <c r="B68" s="21"/>
      <c r="L68" s="21"/>
    </row>
    <row r="69" spans="1:31" ht="11.25">
      <c r="B69" s="21"/>
      <c r="L69" s="21"/>
    </row>
    <row r="70" spans="1:31" ht="11.25">
      <c r="B70" s="21"/>
      <c r="L70" s="21"/>
    </row>
    <row r="71" spans="1:31" ht="11.25">
      <c r="B71" s="21"/>
      <c r="L71" s="21"/>
    </row>
    <row r="72" spans="1:31" ht="11.25">
      <c r="B72" s="21"/>
      <c r="L72" s="21"/>
    </row>
    <row r="73" spans="1:31" ht="11.25">
      <c r="B73" s="21"/>
      <c r="L73" s="21"/>
    </row>
    <row r="74" spans="1:31" ht="11.25">
      <c r="B74" s="21"/>
      <c r="L74" s="21"/>
    </row>
    <row r="75" spans="1:31" ht="11.25">
      <c r="B75" s="21"/>
      <c r="L75" s="21"/>
    </row>
    <row r="76" spans="1:31" s="2" customFormat="1" ht="12.75">
      <c r="A76" s="33"/>
      <c r="B76" s="34"/>
      <c r="C76" s="33"/>
      <c r="D76" s="46" t="s">
        <v>48</v>
      </c>
      <c r="E76" s="36"/>
      <c r="F76" s="108" t="s">
        <v>49</v>
      </c>
      <c r="G76" s="46" t="s">
        <v>48</v>
      </c>
      <c r="H76" s="36"/>
      <c r="I76" s="36"/>
      <c r="J76" s="109" t="s">
        <v>49</v>
      </c>
      <c r="K76" s="36"/>
      <c r="L76" s="43"/>
      <c r="S76" s="33"/>
      <c r="T76" s="33"/>
      <c r="U76" s="33"/>
      <c r="V76" s="33"/>
      <c r="W76" s="33"/>
      <c r="X76" s="33"/>
      <c r="Y76" s="33"/>
      <c r="Z76" s="33"/>
      <c r="AA76" s="33"/>
      <c r="AB76" s="33"/>
      <c r="AC76" s="33"/>
      <c r="AD76" s="33"/>
      <c r="AE76" s="33"/>
    </row>
    <row r="77" spans="1:31" s="2" customFormat="1" ht="14.45" customHeight="1">
      <c r="A77" s="33"/>
      <c r="B77" s="48"/>
      <c r="C77" s="49"/>
      <c r="D77" s="49"/>
      <c r="E77" s="49"/>
      <c r="F77" s="49"/>
      <c r="G77" s="49"/>
      <c r="H77" s="49"/>
      <c r="I77" s="49"/>
      <c r="J77" s="49"/>
      <c r="K77" s="49"/>
      <c r="L77" s="43"/>
      <c r="S77" s="33"/>
      <c r="T77" s="33"/>
      <c r="U77" s="33"/>
      <c r="V77" s="33"/>
      <c r="W77" s="33"/>
      <c r="X77" s="33"/>
      <c r="Y77" s="33"/>
      <c r="Z77" s="33"/>
      <c r="AA77" s="33"/>
      <c r="AB77" s="33"/>
      <c r="AC77" s="33"/>
      <c r="AD77" s="33"/>
      <c r="AE77" s="33"/>
    </row>
    <row r="81" spans="1:47" s="2" customFormat="1" ht="6.95" hidden="1" customHeight="1">
      <c r="A81" s="33"/>
      <c r="B81" s="50"/>
      <c r="C81" s="51"/>
      <c r="D81" s="51"/>
      <c r="E81" s="51"/>
      <c r="F81" s="51"/>
      <c r="G81" s="51"/>
      <c r="H81" s="51"/>
      <c r="I81" s="51"/>
      <c r="J81" s="51"/>
      <c r="K81" s="51"/>
      <c r="L81" s="43"/>
      <c r="S81" s="33"/>
      <c r="T81" s="33"/>
      <c r="U81" s="33"/>
      <c r="V81" s="33"/>
      <c r="W81" s="33"/>
      <c r="X81" s="33"/>
      <c r="Y81" s="33"/>
      <c r="Z81" s="33"/>
      <c r="AA81" s="33"/>
      <c r="AB81" s="33"/>
      <c r="AC81" s="33"/>
      <c r="AD81" s="33"/>
      <c r="AE81" s="33"/>
    </row>
    <row r="82" spans="1:47" s="2" customFormat="1" ht="24.95" hidden="1" customHeight="1">
      <c r="A82" s="33"/>
      <c r="B82" s="34"/>
      <c r="C82" s="22" t="s">
        <v>112</v>
      </c>
      <c r="D82" s="33"/>
      <c r="E82" s="33"/>
      <c r="F82" s="33"/>
      <c r="G82" s="33"/>
      <c r="H82" s="33"/>
      <c r="I82" s="33"/>
      <c r="J82" s="33"/>
      <c r="K82" s="33"/>
      <c r="L82" s="43"/>
      <c r="S82" s="33"/>
      <c r="T82" s="33"/>
      <c r="U82" s="33"/>
      <c r="V82" s="33"/>
      <c r="W82" s="33"/>
      <c r="X82" s="33"/>
      <c r="Y82" s="33"/>
      <c r="Z82" s="33"/>
      <c r="AA82" s="33"/>
      <c r="AB82" s="33"/>
      <c r="AC82" s="33"/>
      <c r="AD82" s="33"/>
      <c r="AE82" s="33"/>
    </row>
    <row r="83" spans="1:47" s="2" customFormat="1" ht="6.95" hidden="1" customHeight="1">
      <c r="A83" s="33"/>
      <c r="B83" s="34"/>
      <c r="C83" s="33"/>
      <c r="D83" s="33"/>
      <c r="E83" s="33"/>
      <c r="F83" s="33"/>
      <c r="G83" s="33"/>
      <c r="H83" s="33"/>
      <c r="I83" s="33"/>
      <c r="J83" s="33"/>
      <c r="K83" s="33"/>
      <c r="L83" s="43"/>
      <c r="S83" s="33"/>
      <c r="T83" s="33"/>
      <c r="U83" s="33"/>
      <c r="V83" s="33"/>
      <c r="W83" s="33"/>
      <c r="X83" s="33"/>
      <c r="Y83" s="33"/>
      <c r="Z83" s="33"/>
      <c r="AA83" s="33"/>
      <c r="AB83" s="33"/>
      <c r="AC83" s="33"/>
      <c r="AD83" s="33"/>
      <c r="AE83" s="33"/>
    </row>
    <row r="84" spans="1:47" s="2" customFormat="1" ht="12" hidden="1" customHeight="1">
      <c r="A84" s="33"/>
      <c r="B84" s="34"/>
      <c r="C84" s="28" t="s">
        <v>16</v>
      </c>
      <c r="D84" s="33"/>
      <c r="E84" s="33"/>
      <c r="F84" s="33"/>
      <c r="G84" s="33"/>
      <c r="H84" s="33"/>
      <c r="I84" s="33"/>
      <c r="J84" s="33"/>
      <c r="K84" s="33"/>
      <c r="L84" s="43"/>
      <c r="S84" s="33"/>
      <c r="T84" s="33"/>
      <c r="U84" s="33"/>
      <c r="V84" s="33"/>
      <c r="W84" s="33"/>
      <c r="X84" s="33"/>
      <c r="Y84" s="33"/>
      <c r="Z84" s="33"/>
      <c r="AA84" s="33"/>
      <c r="AB84" s="33"/>
      <c r="AC84" s="33"/>
      <c r="AD84" s="33"/>
      <c r="AE84" s="33"/>
    </row>
    <row r="85" spans="1:47" s="2" customFormat="1" ht="16.5" hidden="1" customHeight="1">
      <c r="A85" s="33"/>
      <c r="B85" s="34"/>
      <c r="C85" s="33"/>
      <c r="D85" s="33"/>
      <c r="E85" s="261" t="str">
        <f>E7</f>
        <v>PD - Regenerace sídliště Nádražní II etapa</v>
      </c>
      <c r="F85" s="262"/>
      <c r="G85" s="262"/>
      <c r="H85" s="262"/>
      <c r="I85" s="33"/>
      <c r="J85" s="33"/>
      <c r="K85" s="33"/>
      <c r="L85" s="43"/>
      <c r="S85" s="33"/>
      <c r="T85" s="33"/>
      <c r="U85" s="33"/>
      <c r="V85" s="33"/>
      <c r="W85" s="33"/>
      <c r="X85" s="33"/>
      <c r="Y85" s="33"/>
      <c r="Z85" s="33"/>
      <c r="AA85" s="33"/>
      <c r="AB85" s="33"/>
      <c r="AC85" s="33"/>
      <c r="AD85" s="33"/>
      <c r="AE85" s="33"/>
    </row>
    <row r="86" spans="1:47" s="2" customFormat="1" ht="12" hidden="1" customHeight="1">
      <c r="A86" s="33"/>
      <c r="B86" s="34"/>
      <c r="C86" s="28" t="s">
        <v>110</v>
      </c>
      <c r="D86" s="33"/>
      <c r="E86" s="33"/>
      <c r="F86" s="33"/>
      <c r="G86" s="33"/>
      <c r="H86" s="33"/>
      <c r="I86" s="33"/>
      <c r="J86" s="33"/>
      <c r="K86" s="33"/>
      <c r="L86" s="43"/>
      <c r="S86" s="33"/>
      <c r="T86" s="33"/>
      <c r="U86" s="33"/>
      <c r="V86" s="33"/>
      <c r="W86" s="33"/>
      <c r="X86" s="33"/>
      <c r="Y86" s="33"/>
      <c r="Z86" s="33"/>
      <c r="AA86" s="33"/>
      <c r="AB86" s="33"/>
      <c r="AC86" s="33"/>
      <c r="AD86" s="33"/>
      <c r="AE86" s="33"/>
    </row>
    <row r="87" spans="1:47" s="2" customFormat="1" ht="16.5" hidden="1" customHeight="1">
      <c r="A87" s="33"/>
      <c r="B87" s="34"/>
      <c r="C87" s="33"/>
      <c r="D87" s="33"/>
      <c r="E87" s="226" t="str">
        <f>E9</f>
        <v>část - A - SO - 401</v>
      </c>
      <c r="F87" s="263"/>
      <c r="G87" s="263"/>
      <c r="H87" s="263"/>
      <c r="I87" s="33"/>
      <c r="J87" s="33"/>
      <c r="K87" s="33"/>
      <c r="L87" s="43"/>
      <c r="S87" s="33"/>
      <c r="T87" s="33"/>
      <c r="U87" s="33"/>
      <c r="V87" s="33"/>
      <c r="W87" s="33"/>
      <c r="X87" s="33"/>
      <c r="Y87" s="33"/>
      <c r="Z87" s="33"/>
      <c r="AA87" s="33"/>
      <c r="AB87" s="33"/>
      <c r="AC87" s="33"/>
      <c r="AD87" s="33"/>
      <c r="AE87" s="33"/>
    </row>
    <row r="88" spans="1:47" s="2" customFormat="1" ht="6.95" hidden="1" customHeight="1">
      <c r="A88" s="33"/>
      <c r="B88" s="34"/>
      <c r="C88" s="33"/>
      <c r="D88" s="33"/>
      <c r="E88" s="33"/>
      <c r="F88" s="33"/>
      <c r="G88" s="33"/>
      <c r="H88" s="33"/>
      <c r="I88" s="33"/>
      <c r="J88" s="33"/>
      <c r="K88" s="33"/>
      <c r="L88" s="43"/>
      <c r="S88" s="33"/>
      <c r="T88" s="33"/>
      <c r="U88" s="33"/>
      <c r="V88" s="33"/>
      <c r="W88" s="33"/>
      <c r="X88" s="33"/>
      <c r="Y88" s="33"/>
      <c r="Z88" s="33"/>
      <c r="AA88" s="33"/>
      <c r="AB88" s="33"/>
      <c r="AC88" s="33"/>
      <c r="AD88" s="33"/>
      <c r="AE88" s="33"/>
    </row>
    <row r="89" spans="1:47" s="2" customFormat="1" ht="12" hidden="1" customHeight="1">
      <c r="A89" s="33"/>
      <c r="B89" s="34"/>
      <c r="C89" s="28" t="s">
        <v>20</v>
      </c>
      <c r="D89" s="33"/>
      <c r="E89" s="33"/>
      <c r="F89" s="26" t="str">
        <f>F12</f>
        <v xml:space="preserve"> </v>
      </c>
      <c r="G89" s="33"/>
      <c r="H89" s="33"/>
      <c r="I89" s="28" t="s">
        <v>22</v>
      </c>
      <c r="J89" s="56" t="str">
        <f>IF(J12="","",J12)</f>
        <v>11. 8. 2022</v>
      </c>
      <c r="K89" s="33"/>
      <c r="L89" s="43"/>
      <c r="S89" s="33"/>
      <c r="T89" s="33"/>
      <c r="U89" s="33"/>
      <c r="V89" s="33"/>
      <c r="W89" s="33"/>
      <c r="X89" s="33"/>
      <c r="Y89" s="33"/>
      <c r="Z89" s="33"/>
      <c r="AA89" s="33"/>
      <c r="AB89" s="33"/>
      <c r="AC89" s="33"/>
      <c r="AD89" s="33"/>
      <c r="AE89" s="33"/>
    </row>
    <row r="90" spans="1:47" s="2" customFormat="1" ht="6.95" hidden="1" customHeight="1">
      <c r="A90" s="33"/>
      <c r="B90" s="34"/>
      <c r="C90" s="33"/>
      <c r="D90" s="33"/>
      <c r="E90" s="33"/>
      <c r="F90" s="33"/>
      <c r="G90" s="33"/>
      <c r="H90" s="33"/>
      <c r="I90" s="33"/>
      <c r="J90" s="33"/>
      <c r="K90" s="33"/>
      <c r="L90" s="43"/>
      <c r="S90" s="33"/>
      <c r="T90" s="33"/>
      <c r="U90" s="33"/>
      <c r="V90" s="33"/>
      <c r="W90" s="33"/>
      <c r="X90" s="33"/>
      <c r="Y90" s="33"/>
      <c r="Z90" s="33"/>
      <c r="AA90" s="33"/>
      <c r="AB90" s="33"/>
      <c r="AC90" s="33"/>
      <c r="AD90" s="33"/>
      <c r="AE90" s="33"/>
    </row>
    <row r="91" spans="1:47" s="2" customFormat="1" ht="15.2" hidden="1" customHeight="1">
      <c r="A91" s="33"/>
      <c r="B91" s="34"/>
      <c r="C91" s="28" t="s">
        <v>24</v>
      </c>
      <c r="D91" s="33"/>
      <c r="E91" s="33"/>
      <c r="F91" s="26" t="str">
        <f>E15</f>
        <v xml:space="preserve"> </v>
      </c>
      <c r="G91" s="33"/>
      <c r="H91" s="33"/>
      <c r="I91" s="28" t="s">
        <v>29</v>
      </c>
      <c r="J91" s="31" t="str">
        <f>E21</f>
        <v xml:space="preserve"> </v>
      </c>
      <c r="K91" s="33"/>
      <c r="L91" s="43"/>
      <c r="S91" s="33"/>
      <c r="T91" s="33"/>
      <c r="U91" s="33"/>
      <c r="V91" s="33"/>
      <c r="W91" s="33"/>
      <c r="X91" s="33"/>
      <c r="Y91" s="33"/>
      <c r="Z91" s="33"/>
      <c r="AA91" s="33"/>
      <c r="AB91" s="33"/>
      <c r="AC91" s="33"/>
      <c r="AD91" s="33"/>
      <c r="AE91" s="33"/>
    </row>
    <row r="92" spans="1:47" s="2" customFormat="1" ht="15.2" hidden="1" customHeight="1">
      <c r="A92" s="33"/>
      <c r="B92" s="34"/>
      <c r="C92" s="28" t="s">
        <v>27</v>
      </c>
      <c r="D92" s="33"/>
      <c r="E92" s="33"/>
      <c r="F92" s="26" t="str">
        <f>IF(E18="","",E18)</f>
        <v>Vyplň údaj</v>
      </c>
      <c r="G92" s="33"/>
      <c r="H92" s="33"/>
      <c r="I92" s="28" t="s">
        <v>31</v>
      </c>
      <c r="J92" s="31" t="str">
        <f>E24</f>
        <v xml:space="preserve"> </v>
      </c>
      <c r="K92" s="33"/>
      <c r="L92" s="43"/>
      <c r="S92" s="33"/>
      <c r="T92" s="33"/>
      <c r="U92" s="33"/>
      <c r="V92" s="33"/>
      <c r="W92" s="33"/>
      <c r="X92" s="33"/>
      <c r="Y92" s="33"/>
      <c r="Z92" s="33"/>
      <c r="AA92" s="33"/>
      <c r="AB92" s="33"/>
      <c r="AC92" s="33"/>
      <c r="AD92" s="33"/>
      <c r="AE92" s="33"/>
    </row>
    <row r="93" spans="1:47" s="2" customFormat="1" ht="10.35" hidden="1" customHeight="1">
      <c r="A93" s="33"/>
      <c r="B93" s="34"/>
      <c r="C93" s="33"/>
      <c r="D93" s="33"/>
      <c r="E93" s="33"/>
      <c r="F93" s="33"/>
      <c r="G93" s="33"/>
      <c r="H93" s="33"/>
      <c r="I93" s="33"/>
      <c r="J93" s="33"/>
      <c r="K93" s="33"/>
      <c r="L93" s="43"/>
      <c r="S93" s="33"/>
      <c r="T93" s="33"/>
      <c r="U93" s="33"/>
      <c r="V93" s="33"/>
      <c r="W93" s="33"/>
      <c r="X93" s="33"/>
      <c r="Y93" s="33"/>
      <c r="Z93" s="33"/>
      <c r="AA93" s="33"/>
      <c r="AB93" s="33"/>
      <c r="AC93" s="33"/>
      <c r="AD93" s="33"/>
      <c r="AE93" s="33"/>
    </row>
    <row r="94" spans="1:47" s="2" customFormat="1" ht="29.25" hidden="1" customHeight="1">
      <c r="A94" s="33"/>
      <c r="B94" s="34"/>
      <c r="C94" s="110" t="s">
        <v>113</v>
      </c>
      <c r="D94" s="102"/>
      <c r="E94" s="102"/>
      <c r="F94" s="102"/>
      <c r="G94" s="102"/>
      <c r="H94" s="102"/>
      <c r="I94" s="102"/>
      <c r="J94" s="111" t="s">
        <v>114</v>
      </c>
      <c r="K94" s="102"/>
      <c r="L94" s="43"/>
      <c r="S94" s="33"/>
      <c r="T94" s="33"/>
      <c r="U94" s="33"/>
      <c r="V94" s="33"/>
      <c r="W94" s="33"/>
      <c r="X94" s="33"/>
      <c r="Y94" s="33"/>
      <c r="Z94" s="33"/>
      <c r="AA94" s="33"/>
      <c r="AB94" s="33"/>
      <c r="AC94" s="33"/>
      <c r="AD94" s="33"/>
      <c r="AE94" s="33"/>
    </row>
    <row r="95" spans="1:47" s="2" customFormat="1" ht="10.35" hidden="1" customHeight="1">
      <c r="A95" s="33"/>
      <c r="B95" s="34"/>
      <c r="C95" s="33"/>
      <c r="D95" s="33"/>
      <c r="E95" s="33"/>
      <c r="F95" s="33"/>
      <c r="G95" s="33"/>
      <c r="H95" s="33"/>
      <c r="I95" s="33"/>
      <c r="J95" s="33"/>
      <c r="K95" s="33"/>
      <c r="L95" s="43"/>
      <c r="S95" s="33"/>
      <c r="T95" s="33"/>
      <c r="U95" s="33"/>
      <c r="V95" s="33"/>
      <c r="W95" s="33"/>
      <c r="X95" s="33"/>
      <c r="Y95" s="33"/>
      <c r="Z95" s="33"/>
      <c r="AA95" s="33"/>
      <c r="AB95" s="33"/>
      <c r="AC95" s="33"/>
      <c r="AD95" s="33"/>
      <c r="AE95" s="33"/>
    </row>
    <row r="96" spans="1:47" s="2" customFormat="1" ht="22.9" hidden="1" customHeight="1">
      <c r="A96" s="33"/>
      <c r="B96" s="34"/>
      <c r="C96" s="112" t="s">
        <v>115</v>
      </c>
      <c r="D96" s="33"/>
      <c r="E96" s="33"/>
      <c r="F96" s="33"/>
      <c r="G96" s="33"/>
      <c r="H96" s="33"/>
      <c r="I96" s="33"/>
      <c r="J96" s="72">
        <f>J118</f>
        <v>0</v>
      </c>
      <c r="K96" s="33"/>
      <c r="L96" s="43"/>
      <c r="S96" s="33"/>
      <c r="T96" s="33"/>
      <c r="U96" s="33"/>
      <c r="V96" s="33"/>
      <c r="W96" s="33"/>
      <c r="X96" s="33"/>
      <c r="Y96" s="33"/>
      <c r="Z96" s="33"/>
      <c r="AA96" s="33"/>
      <c r="AB96" s="33"/>
      <c r="AC96" s="33"/>
      <c r="AD96" s="33"/>
      <c r="AE96" s="33"/>
      <c r="AU96" s="18" t="s">
        <v>116</v>
      </c>
    </row>
    <row r="97" spans="1:31" s="9" customFormat="1" ht="24.95" hidden="1" customHeight="1">
      <c r="B97" s="113"/>
      <c r="D97" s="114" t="s">
        <v>770</v>
      </c>
      <c r="E97" s="115"/>
      <c r="F97" s="115"/>
      <c r="G97" s="115"/>
      <c r="H97" s="115"/>
      <c r="I97" s="115"/>
      <c r="J97" s="116">
        <f>J119</f>
        <v>0</v>
      </c>
      <c r="L97" s="113"/>
    </row>
    <row r="98" spans="1:31" s="10" customFormat="1" ht="19.899999999999999" hidden="1" customHeight="1">
      <c r="B98" s="117"/>
      <c r="D98" s="118" t="s">
        <v>771</v>
      </c>
      <c r="E98" s="119"/>
      <c r="F98" s="119"/>
      <c r="G98" s="119"/>
      <c r="H98" s="119"/>
      <c r="I98" s="119"/>
      <c r="J98" s="120">
        <f>J120</f>
        <v>0</v>
      </c>
      <c r="L98" s="117"/>
    </row>
    <row r="99" spans="1:31" s="2" customFormat="1" ht="21.75" hidden="1" customHeight="1">
      <c r="A99" s="33"/>
      <c r="B99" s="34"/>
      <c r="C99" s="33"/>
      <c r="D99" s="33"/>
      <c r="E99" s="33"/>
      <c r="F99" s="33"/>
      <c r="G99" s="33"/>
      <c r="H99" s="33"/>
      <c r="I99" s="33"/>
      <c r="J99" s="33"/>
      <c r="K99" s="33"/>
      <c r="L99" s="43"/>
      <c r="S99" s="33"/>
      <c r="T99" s="33"/>
      <c r="U99" s="33"/>
      <c r="V99" s="33"/>
      <c r="W99" s="33"/>
      <c r="X99" s="33"/>
      <c r="Y99" s="33"/>
      <c r="Z99" s="33"/>
      <c r="AA99" s="33"/>
      <c r="AB99" s="33"/>
      <c r="AC99" s="33"/>
      <c r="AD99" s="33"/>
      <c r="AE99" s="33"/>
    </row>
    <row r="100" spans="1:31" s="2" customFormat="1" ht="6.95" hidden="1" customHeight="1">
      <c r="A100" s="33"/>
      <c r="B100" s="48"/>
      <c r="C100" s="49"/>
      <c r="D100" s="49"/>
      <c r="E100" s="49"/>
      <c r="F100" s="49"/>
      <c r="G100" s="49"/>
      <c r="H100" s="49"/>
      <c r="I100" s="49"/>
      <c r="J100" s="49"/>
      <c r="K100" s="49"/>
      <c r="L100" s="43"/>
      <c r="S100" s="33"/>
      <c r="T100" s="33"/>
      <c r="U100" s="33"/>
      <c r="V100" s="33"/>
      <c r="W100" s="33"/>
      <c r="X100" s="33"/>
      <c r="Y100" s="33"/>
      <c r="Z100" s="33"/>
      <c r="AA100" s="33"/>
      <c r="AB100" s="33"/>
      <c r="AC100" s="33"/>
      <c r="AD100" s="33"/>
      <c r="AE100" s="33"/>
    </row>
    <row r="101" spans="1:31" ht="11.25" hidden="1"/>
    <row r="102" spans="1:31" ht="11.25" hidden="1"/>
    <row r="103" spans="1:31" ht="11.25" hidden="1"/>
    <row r="104" spans="1:31" s="2" customFormat="1" ht="6.95" customHeight="1">
      <c r="A104" s="33"/>
      <c r="B104" s="50"/>
      <c r="C104" s="51"/>
      <c r="D104" s="51"/>
      <c r="E104" s="51"/>
      <c r="F104" s="51"/>
      <c r="G104" s="51"/>
      <c r="H104" s="51"/>
      <c r="I104" s="51"/>
      <c r="J104" s="51"/>
      <c r="K104" s="51"/>
      <c r="L104" s="43"/>
      <c r="S104" s="33"/>
      <c r="T104" s="33"/>
      <c r="U104" s="33"/>
      <c r="V104" s="33"/>
      <c r="W104" s="33"/>
      <c r="X104" s="33"/>
      <c r="Y104" s="33"/>
      <c r="Z104" s="33"/>
      <c r="AA104" s="33"/>
      <c r="AB104" s="33"/>
      <c r="AC104" s="33"/>
      <c r="AD104" s="33"/>
      <c r="AE104" s="33"/>
    </row>
    <row r="105" spans="1:31" s="2" customFormat="1" ht="24.95" customHeight="1">
      <c r="A105" s="33"/>
      <c r="B105" s="34"/>
      <c r="C105" s="22" t="s">
        <v>125</v>
      </c>
      <c r="D105" s="33"/>
      <c r="E105" s="33"/>
      <c r="F105" s="33"/>
      <c r="G105" s="33"/>
      <c r="H105" s="33"/>
      <c r="I105" s="33"/>
      <c r="J105" s="33"/>
      <c r="K105" s="33"/>
      <c r="L105" s="43"/>
      <c r="S105" s="33"/>
      <c r="T105" s="33"/>
      <c r="U105" s="33"/>
      <c r="V105" s="33"/>
      <c r="W105" s="33"/>
      <c r="X105" s="33"/>
      <c r="Y105" s="33"/>
      <c r="Z105" s="33"/>
      <c r="AA105" s="33"/>
      <c r="AB105" s="33"/>
      <c r="AC105" s="33"/>
      <c r="AD105" s="33"/>
      <c r="AE105" s="33"/>
    </row>
    <row r="106" spans="1:31" s="2" customFormat="1" ht="6.95" customHeight="1">
      <c r="A106" s="33"/>
      <c r="B106" s="34"/>
      <c r="C106" s="33"/>
      <c r="D106" s="33"/>
      <c r="E106" s="33"/>
      <c r="F106" s="33"/>
      <c r="G106" s="33"/>
      <c r="H106" s="33"/>
      <c r="I106" s="33"/>
      <c r="J106" s="33"/>
      <c r="K106" s="33"/>
      <c r="L106" s="43"/>
      <c r="S106" s="33"/>
      <c r="T106" s="33"/>
      <c r="U106" s="33"/>
      <c r="V106" s="33"/>
      <c r="W106" s="33"/>
      <c r="X106" s="33"/>
      <c r="Y106" s="33"/>
      <c r="Z106" s="33"/>
      <c r="AA106" s="33"/>
      <c r="AB106" s="33"/>
      <c r="AC106" s="33"/>
      <c r="AD106" s="33"/>
      <c r="AE106" s="33"/>
    </row>
    <row r="107" spans="1:31" s="2" customFormat="1" ht="12" customHeight="1">
      <c r="A107" s="33"/>
      <c r="B107" s="34"/>
      <c r="C107" s="28" t="s">
        <v>16</v>
      </c>
      <c r="D107" s="33"/>
      <c r="E107" s="33"/>
      <c r="F107" s="33"/>
      <c r="G107" s="33"/>
      <c r="H107" s="33"/>
      <c r="I107" s="33"/>
      <c r="J107" s="33"/>
      <c r="K107" s="33"/>
      <c r="L107" s="43"/>
      <c r="S107" s="33"/>
      <c r="T107" s="33"/>
      <c r="U107" s="33"/>
      <c r="V107" s="33"/>
      <c r="W107" s="33"/>
      <c r="X107" s="33"/>
      <c r="Y107" s="33"/>
      <c r="Z107" s="33"/>
      <c r="AA107" s="33"/>
      <c r="AB107" s="33"/>
      <c r="AC107" s="33"/>
      <c r="AD107" s="33"/>
      <c r="AE107" s="33"/>
    </row>
    <row r="108" spans="1:31" s="2" customFormat="1" ht="16.5" customHeight="1">
      <c r="A108" s="33"/>
      <c r="B108" s="34"/>
      <c r="C108" s="33"/>
      <c r="D108" s="33"/>
      <c r="E108" s="261" t="str">
        <f>E7</f>
        <v>PD - Regenerace sídliště Nádražní II etapa</v>
      </c>
      <c r="F108" s="262"/>
      <c r="G108" s="262"/>
      <c r="H108" s="262"/>
      <c r="I108" s="33"/>
      <c r="J108" s="33"/>
      <c r="K108" s="33"/>
      <c r="L108" s="43"/>
      <c r="S108" s="33"/>
      <c r="T108" s="33"/>
      <c r="U108" s="33"/>
      <c r="V108" s="33"/>
      <c r="W108" s="33"/>
      <c r="X108" s="33"/>
      <c r="Y108" s="33"/>
      <c r="Z108" s="33"/>
      <c r="AA108" s="33"/>
      <c r="AB108" s="33"/>
      <c r="AC108" s="33"/>
      <c r="AD108" s="33"/>
      <c r="AE108" s="33"/>
    </row>
    <row r="109" spans="1:31" s="2" customFormat="1" ht="12" customHeight="1">
      <c r="A109" s="33"/>
      <c r="B109" s="34"/>
      <c r="C109" s="28" t="s">
        <v>110</v>
      </c>
      <c r="D109" s="33"/>
      <c r="E109" s="33"/>
      <c r="F109" s="33"/>
      <c r="G109" s="33"/>
      <c r="H109" s="33"/>
      <c r="I109" s="33"/>
      <c r="J109" s="33"/>
      <c r="K109" s="33"/>
      <c r="L109" s="43"/>
      <c r="S109" s="33"/>
      <c r="T109" s="33"/>
      <c r="U109" s="33"/>
      <c r="V109" s="33"/>
      <c r="W109" s="33"/>
      <c r="X109" s="33"/>
      <c r="Y109" s="33"/>
      <c r="Z109" s="33"/>
      <c r="AA109" s="33"/>
      <c r="AB109" s="33"/>
      <c r="AC109" s="33"/>
      <c r="AD109" s="33"/>
      <c r="AE109" s="33"/>
    </row>
    <row r="110" spans="1:31" s="2" customFormat="1" ht="16.5" customHeight="1">
      <c r="A110" s="33"/>
      <c r="B110" s="34"/>
      <c r="C110" s="33"/>
      <c r="D110" s="33"/>
      <c r="E110" s="226" t="str">
        <f>E9</f>
        <v>část - A - SO - 401</v>
      </c>
      <c r="F110" s="263"/>
      <c r="G110" s="263"/>
      <c r="H110" s="263"/>
      <c r="I110" s="33"/>
      <c r="J110" s="33"/>
      <c r="K110" s="33"/>
      <c r="L110" s="43"/>
      <c r="S110" s="33"/>
      <c r="T110" s="33"/>
      <c r="U110" s="33"/>
      <c r="V110" s="33"/>
      <c r="W110" s="33"/>
      <c r="X110" s="33"/>
      <c r="Y110" s="33"/>
      <c r="Z110" s="33"/>
      <c r="AA110" s="33"/>
      <c r="AB110" s="33"/>
      <c r="AC110" s="33"/>
      <c r="AD110" s="33"/>
      <c r="AE110" s="33"/>
    </row>
    <row r="111" spans="1:31" s="2" customFormat="1" ht="6.95" customHeight="1">
      <c r="A111" s="33"/>
      <c r="B111" s="34"/>
      <c r="C111" s="33"/>
      <c r="D111" s="33"/>
      <c r="E111" s="33"/>
      <c r="F111" s="33"/>
      <c r="G111" s="33"/>
      <c r="H111" s="33"/>
      <c r="I111" s="33"/>
      <c r="J111" s="33"/>
      <c r="K111" s="33"/>
      <c r="L111" s="43"/>
      <c r="S111" s="33"/>
      <c r="T111" s="33"/>
      <c r="U111" s="33"/>
      <c r="V111" s="33"/>
      <c r="W111" s="33"/>
      <c r="X111" s="33"/>
      <c r="Y111" s="33"/>
      <c r="Z111" s="33"/>
      <c r="AA111" s="33"/>
      <c r="AB111" s="33"/>
      <c r="AC111" s="33"/>
      <c r="AD111" s="33"/>
      <c r="AE111" s="33"/>
    </row>
    <row r="112" spans="1:31" s="2" customFormat="1" ht="12" customHeight="1">
      <c r="A112" s="33"/>
      <c r="B112" s="34"/>
      <c r="C112" s="28" t="s">
        <v>20</v>
      </c>
      <c r="D112" s="33"/>
      <c r="E112" s="33"/>
      <c r="F112" s="26" t="str">
        <f>F12</f>
        <v xml:space="preserve"> </v>
      </c>
      <c r="G112" s="33"/>
      <c r="H112" s="33"/>
      <c r="I112" s="28" t="s">
        <v>22</v>
      </c>
      <c r="J112" s="56" t="str">
        <f>IF(J12="","",J12)</f>
        <v>11. 8. 2022</v>
      </c>
      <c r="K112" s="33"/>
      <c r="L112" s="43"/>
      <c r="S112" s="33"/>
      <c r="T112" s="33"/>
      <c r="U112" s="33"/>
      <c r="V112" s="33"/>
      <c r="W112" s="33"/>
      <c r="X112" s="33"/>
      <c r="Y112" s="33"/>
      <c r="Z112" s="33"/>
      <c r="AA112" s="33"/>
      <c r="AB112" s="33"/>
      <c r="AC112" s="33"/>
      <c r="AD112" s="33"/>
      <c r="AE112" s="33"/>
    </row>
    <row r="113" spans="1:65" s="2" customFormat="1" ht="6.95" customHeight="1">
      <c r="A113" s="33"/>
      <c r="B113" s="34"/>
      <c r="C113" s="33"/>
      <c r="D113" s="33"/>
      <c r="E113" s="33"/>
      <c r="F113" s="33"/>
      <c r="G113" s="33"/>
      <c r="H113" s="33"/>
      <c r="I113" s="33"/>
      <c r="J113" s="33"/>
      <c r="K113" s="33"/>
      <c r="L113" s="43"/>
      <c r="S113" s="33"/>
      <c r="T113" s="33"/>
      <c r="U113" s="33"/>
      <c r="V113" s="33"/>
      <c r="W113" s="33"/>
      <c r="X113" s="33"/>
      <c r="Y113" s="33"/>
      <c r="Z113" s="33"/>
      <c r="AA113" s="33"/>
      <c r="AB113" s="33"/>
      <c r="AC113" s="33"/>
      <c r="AD113" s="33"/>
      <c r="AE113" s="33"/>
    </row>
    <row r="114" spans="1:65" s="2" customFormat="1" ht="15.2" customHeight="1">
      <c r="A114" s="33"/>
      <c r="B114" s="34"/>
      <c r="C114" s="28" t="s">
        <v>24</v>
      </c>
      <c r="D114" s="33"/>
      <c r="E114" s="33"/>
      <c r="F114" s="26" t="str">
        <f>E15</f>
        <v xml:space="preserve"> </v>
      </c>
      <c r="G114" s="33"/>
      <c r="H114" s="33"/>
      <c r="I114" s="28" t="s">
        <v>29</v>
      </c>
      <c r="J114" s="31" t="str">
        <f>E21</f>
        <v xml:space="preserve"> </v>
      </c>
      <c r="K114" s="33"/>
      <c r="L114" s="43"/>
      <c r="S114" s="33"/>
      <c r="T114" s="33"/>
      <c r="U114" s="33"/>
      <c r="V114" s="33"/>
      <c r="W114" s="33"/>
      <c r="X114" s="33"/>
      <c r="Y114" s="33"/>
      <c r="Z114" s="33"/>
      <c r="AA114" s="33"/>
      <c r="AB114" s="33"/>
      <c r="AC114" s="33"/>
      <c r="AD114" s="33"/>
      <c r="AE114" s="33"/>
    </row>
    <row r="115" spans="1:65" s="2" customFormat="1" ht="15.2" customHeight="1">
      <c r="A115" s="33"/>
      <c r="B115" s="34"/>
      <c r="C115" s="28" t="s">
        <v>27</v>
      </c>
      <c r="D115" s="33"/>
      <c r="E115" s="33"/>
      <c r="F115" s="26" t="str">
        <f>IF(E18="","",E18)</f>
        <v>Vyplň údaj</v>
      </c>
      <c r="G115" s="33"/>
      <c r="H115" s="33"/>
      <c r="I115" s="28" t="s">
        <v>31</v>
      </c>
      <c r="J115" s="31" t="str">
        <f>E24</f>
        <v xml:space="preserve"> </v>
      </c>
      <c r="K115" s="33"/>
      <c r="L115" s="43"/>
      <c r="S115" s="33"/>
      <c r="T115" s="33"/>
      <c r="U115" s="33"/>
      <c r="V115" s="33"/>
      <c r="W115" s="33"/>
      <c r="X115" s="33"/>
      <c r="Y115" s="33"/>
      <c r="Z115" s="33"/>
      <c r="AA115" s="33"/>
      <c r="AB115" s="33"/>
      <c r="AC115" s="33"/>
      <c r="AD115" s="33"/>
      <c r="AE115" s="33"/>
    </row>
    <row r="116" spans="1:65" s="2" customFormat="1" ht="10.35" customHeight="1">
      <c r="A116" s="33"/>
      <c r="B116" s="34"/>
      <c r="C116" s="33"/>
      <c r="D116" s="33"/>
      <c r="E116" s="33"/>
      <c r="F116" s="33"/>
      <c r="G116" s="33"/>
      <c r="H116" s="33"/>
      <c r="I116" s="33"/>
      <c r="J116" s="33"/>
      <c r="K116" s="33"/>
      <c r="L116" s="43"/>
      <c r="S116" s="33"/>
      <c r="T116" s="33"/>
      <c r="U116" s="33"/>
      <c r="V116" s="33"/>
      <c r="W116" s="33"/>
      <c r="X116" s="33"/>
      <c r="Y116" s="33"/>
      <c r="Z116" s="33"/>
      <c r="AA116" s="33"/>
      <c r="AB116" s="33"/>
      <c r="AC116" s="33"/>
      <c r="AD116" s="33"/>
      <c r="AE116" s="33"/>
    </row>
    <row r="117" spans="1:65" s="11" customFormat="1" ht="29.25" customHeight="1">
      <c r="A117" s="121"/>
      <c r="B117" s="122"/>
      <c r="C117" s="123" t="s">
        <v>126</v>
      </c>
      <c r="D117" s="124" t="s">
        <v>58</v>
      </c>
      <c r="E117" s="124" t="s">
        <v>54</v>
      </c>
      <c r="F117" s="124" t="s">
        <v>55</v>
      </c>
      <c r="G117" s="124" t="s">
        <v>127</v>
      </c>
      <c r="H117" s="124" t="s">
        <v>128</v>
      </c>
      <c r="I117" s="124" t="s">
        <v>129</v>
      </c>
      <c r="J117" s="124" t="s">
        <v>114</v>
      </c>
      <c r="K117" s="125" t="s">
        <v>130</v>
      </c>
      <c r="L117" s="126"/>
      <c r="M117" s="63" t="s">
        <v>1</v>
      </c>
      <c r="N117" s="64" t="s">
        <v>37</v>
      </c>
      <c r="O117" s="64" t="s">
        <v>131</v>
      </c>
      <c r="P117" s="64" t="s">
        <v>132</v>
      </c>
      <c r="Q117" s="64" t="s">
        <v>133</v>
      </c>
      <c r="R117" s="64" t="s">
        <v>134</v>
      </c>
      <c r="S117" s="64" t="s">
        <v>135</v>
      </c>
      <c r="T117" s="65" t="s">
        <v>136</v>
      </c>
      <c r="U117" s="121"/>
      <c r="V117" s="121"/>
      <c r="W117" s="121"/>
      <c r="X117" s="121"/>
      <c r="Y117" s="121"/>
      <c r="Z117" s="121"/>
      <c r="AA117" s="121"/>
      <c r="AB117" s="121"/>
      <c r="AC117" s="121"/>
      <c r="AD117" s="121"/>
      <c r="AE117" s="121"/>
    </row>
    <row r="118" spans="1:65" s="2" customFormat="1" ht="22.9" customHeight="1">
      <c r="A118" s="33"/>
      <c r="B118" s="34"/>
      <c r="C118" s="70" t="s">
        <v>137</v>
      </c>
      <c r="D118" s="33"/>
      <c r="E118" s="33"/>
      <c r="F118" s="33"/>
      <c r="G118" s="33"/>
      <c r="H118" s="33"/>
      <c r="I118" s="33"/>
      <c r="J118" s="127">
        <f>BK118</f>
        <v>0</v>
      </c>
      <c r="K118" s="33"/>
      <c r="L118" s="34"/>
      <c r="M118" s="66"/>
      <c r="N118" s="57"/>
      <c r="O118" s="67"/>
      <c r="P118" s="128">
        <f>P119</f>
        <v>0</v>
      </c>
      <c r="Q118" s="67"/>
      <c r="R118" s="128">
        <f>R119</f>
        <v>0</v>
      </c>
      <c r="S118" s="67"/>
      <c r="T118" s="129">
        <f>T119</f>
        <v>0</v>
      </c>
      <c r="U118" s="33"/>
      <c r="V118" s="33"/>
      <c r="W118" s="33"/>
      <c r="X118" s="33"/>
      <c r="Y118" s="33"/>
      <c r="Z118" s="33"/>
      <c r="AA118" s="33"/>
      <c r="AB118" s="33"/>
      <c r="AC118" s="33"/>
      <c r="AD118" s="33"/>
      <c r="AE118" s="33"/>
      <c r="AT118" s="18" t="s">
        <v>72</v>
      </c>
      <c r="AU118" s="18" t="s">
        <v>116</v>
      </c>
      <c r="BK118" s="130">
        <f>BK119</f>
        <v>0</v>
      </c>
    </row>
    <row r="119" spans="1:65" s="12" customFormat="1" ht="25.9" customHeight="1">
      <c r="B119" s="131"/>
      <c r="D119" s="132" t="s">
        <v>72</v>
      </c>
      <c r="E119" s="133" t="s">
        <v>772</v>
      </c>
      <c r="F119" s="133" t="s">
        <v>773</v>
      </c>
      <c r="I119" s="134"/>
      <c r="J119" s="135">
        <f>BK119</f>
        <v>0</v>
      </c>
      <c r="L119" s="131"/>
      <c r="M119" s="136"/>
      <c r="N119" s="137"/>
      <c r="O119" s="137"/>
      <c r="P119" s="138">
        <f>P120</f>
        <v>0</v>
      </c>
      <c r="Q119" s="137"/>
      <c r="R119" s="138">
        <f>R120</f>
        <v>0</v>
      </c>
      <c r="S119" s="137"/>
      <c r="T119" s="139">
        <f>T120</f>
        <v>0</v>
      </c>
      <c r="AR119" s="132" t="s">
        <v>147</v>
      </c>
      <c r="AT119" s="140" t="s">
        <v>72</v>
      </c>
      <c r="AU119" s="140" t="s">
        <v>73</v>
      </c>
      <c r="AY119" s="132" t="s">
        <v>140</v>
      </c>
      <c r="BK119" s="141">
        <f>BK120</f>
        <v>0</v>
      </c>
    </row>
    <row r="120" spans="1:65" s="12" customFormat="1" ht="22.9" customHeight="1">
      <c r="B120" s="131"/>
      <c r="D120" s="132" t="s">
        <v>72</v>
      </c>
      <c r="E120" s="142" t="s">
        <v>774</v>
      </c>
      <c r="F120" s="142" t="s">
        <v>775</v>
      </c>
      <c r="I120" s="134"/>
      <c r="J120" s="143">
        <f>BK120</f>
        <v>0</v>
      </c>
      <c r="L120" s="131"/>
      <c r="M120" s="136"/>
      <c r="N120" s="137"/>
      <c r="O120" s="137"/>
      <c r="P120" s="138">
        <f>SUM(P121:P123)</f>
        <v>0</v>
      </c>
      <c r="Q120" s="137"/>
      <c r="R120" s="138">
        <f>SUM(R121:R123)</f>
        <v>0</v>
      </c>
      <c r="S120" s="137"/>
      <c r="T120" s="139">
        <f>SUM(T121:T123)</f>
        <v>0</v>
      </c>
      <c r="AR120" s="132" t="s">
        <v>147</v>
      </c>
      <c r="AT120" s="140" t="s">
        <v>72</v>
      </c>
      <c r="AU120" s="140" t="s">
        <v>81</v>
      </c>
      <c r="AY120" s="132" t="s">
        <v>140</v>
      </c>
      <c r="BK120" s="141">
        <f>SUM(BK121:BK123)</f>
        <v>0</v>
      </c>
    </row>
    <row r="121" spans="1:65" s="2" customFormat="1" ht="16.5" customHeight="1">
      <c r="A121" s="33"/>
      <c r="B121" s="144"/>
      <c r="C121" s="145" t="s">
        <v>81</v>
      </c>
      <c r="D121" s="145" t="s">
        <v>142</v>
      </c>
      <c r="E121" s="146" t="s">
        <v>782</v>
      </c>
      <c r="F121" s="147" t="s">
        <v>783</v>
      </c>
      <c r="G121" s="148" t="s">
        <v>393</v>
      </c>
      <c r="H121" s="149">
        <v>1</v>
      </c>
      <c r="I121" s="150"/>
      <c r="J121" s="151">
        <f>ROUND(I121*H121,2)</f>
        <v>0</v>
      </c>
      <c r="K121" s="147" t="s">
        <v>1</v>
      </c>
      <c r="L121" s="34"/>
      <c r="M121" s="152" t="s">
        <v>1</v>
      </c>
      <c r="N121" s="153" t="s">
        <v>38</v>
      </c>
      <c r="O121" s="59"/>
      <c r="P121" s="154">
        <f>O121*H121</f>
        <v>0</v>
      </c>
      <c r="Q121" s="154">
        <v>0</v>
      </c>
      <c r="R121" s="154">
        <f>Q121*H121</f>
        <v>0</v>
      </c>
      <c r="S121" s="154">
        <v>0</v>
      </c>
      <c r="T121" s="155">
        <f>S121*H121</f>
        <v>0</v>
      </c>
      <c r="U121" s="33"/>
      <c r="V121" s="33"/>
      <c r="W121" s="33"/>
      <c r="X121" s="33"/>
      <c r="Y121" s="33"/>
      <c r="Z121" s="33"/>
      <c r="AA121" s="33"/>
      <c r="AB121" s="33"/>
      <c r="AC121" s="33"/>
      <c r="AD121" s="33"/>
      <c r="AE121" s="33"/>
      <c r="AR121" s="156" t="s">
        <v>778</v>
      </c>
      <c r="AT121" s="156" t="s">
        <v>142</v>
      </c>
      <c r="AU121" s="156" t="s">
        <v>83</v>
      </c>
      <c r="AY121" s="18" t="s">
        <v>140</v>
      </c>
      <c r="BE121" s="157">
        <f>IF(N121="základní",J121,0)</f>
        <v>0</v>
      </c>
      <c r="BF121" s="157">
        <f>IF(N121="snížená",J121,0)</f>
        <v>0</v>
      </c>
      <c r="BG121" s="157">
        <f>IF(N121="zákl. přenesená",J121,0)</f>
        <v>0</v>
      </c>
      <c r="BH121" s="157">
        <f>IF(N121="sníž. přenesená",J121,0)</f>
        <v>0</v>
      </c>
      <c r="BI121" s="157">
        <f>IF(N121="nulová",J121,0)</f>
        <v>0</v>
      </c>
      <c r="BJ121" s="18" t="s">
        <v>81</v>
      </c>
      <c r="BK121" s="157">
        <f>ROUND(I121*H121,2)</f>
        <v>0</v>
      </c>
      <c r="BL121" s="18" t="s">
        <v>778</v>
      </c>
      <c r="BM121" s="156" t="s">
        <v>784</v>
      </c>
    </row>
    <row r="122" spans="1:65" s="2" customFormat="1" ht="11.25">
      <c r="A122" s="33"/>
      <c r="B122" s="34"/>
      <c r="C122" s="33"/>
      <c r="D122" s="158" t="s">
        <v>149</v>
      </c>
      <c r="E122" s="33"/>
      <c r="F122" s="159" t="s">
        <v>783</v>
      </c>
      <c r="G122" s="33"/>
      <c r="H122" s="33"/>
      <c r="I122" s="160"/>
      <c r="J122" s="33"/>
      <c r="K122" s="33"/>
      <c r="L122" s="34"/>
      <c r="M122" s="161"/>
      <c r="N122" s="162"/>
      <c r="O122" s="59"/>
      <c r="P122" s="59"/>
      <c r="Q122" s="59"/>
      <c r="R122" s="59"/>
      <c r="S122" s="59"/>
      <c r="T122" s="60"/>
      <c r="U122" s="33"/>
      <c r="V122" s="33"/>
      <c r="W122" s="33"/>
      <c r="X122" s="33"/>
      <c r="Y122" s="33"/>
      <c r="Z122" s="33"/>
      <c r="AA122" s="33"/>
      <c r="AB122" s="33"/>
      <c r="AC122" s="33"/>
      <c r="AD122" s="33"/>
      <c r="AE122" s="33"/>
      <c r="AT122" s="18" t="s">
        <v>149</v>
      </c>
      <c r="AU122" s="18" t="s">
        <v>83</v>
      </c>
    </row>
    <row r="123" spans="1:65" s="13" customFormat="1" ht="11.25">
      <c r="B123" s="166"/>
      <c r="D123" s="158" t="s">
        <v>155</v>
      </c>
      <c r="E123" s="167" t="s">
        <v>1</v>
      </c>
      <c r="F123" s="168" t="s">
        <v>81</v>
      </c>
      <c r="H123" s="169">
        <v>1</v>
      </c>
      <c r="I123" s="170"/>
      <c r="L123" s="166"/>
      <c r="M123" s="211"/>
      <c r="N123" s="212"/>
      <c r="O123" s="212"/>
      <c r="P123" s="212"/>
      <c r="Q123" s="212"/>
      <c r="R123" s="212"/>
      <c r="S123" s="212"/>
      <c r="T123" s="213"/>
      <c r="AT123" s="167" t="s">
        <v>155</v>
      </c>
      <c r="AU123" s="167" t="s">
        <v>83</v>
      </c>
      <c r="AV123" s="13" t="s">
        <v>83</v>
      </c>
      <c r="AW123" s="13" t="s">
        <v>30</v>
      </c>
      <c r="AX123" s="13" t="s">
        <v>81</v>
      </c>
      <c r="AY123" s="167" t="s">
        <v>140</v>
      </c>
    </row>
    <row r="124" spans="1:65" s="2" customFormat="1" ht="6.95" customHeight="1">
      <c r="A124" s="33"/>
      <c r="B124" s="48"/>
      <c r="C124" s="49"/>
      <c r="D124" s="49"/>
      <c r="E124" s="49"/>
      <c r="F124" s="49"/>
      <c r="G124" s="49"/>
      <c r="H124" s="49"/>
      <c r="I124" s="49"/>
      <c r="J124" s="49"/>
      <c r="K124" s="49"/>
      <c r="L124" s="34"/>
      <c r="M124" s="33"/>
      <c r="O124" s="33"/>
      <c r="P124" s="33"/>
      <c r="Q124" s="33"/>
      <c r="R124" s="33"/>
      <c r="S124" s="33"/>
      <c r="T124" s="33"/>
      <c r="U124" s="33"/>
      <c r="V124" s="33"/>
      <c r="W124" s="33"/>
      <c r="X124" s="33"/>
      <c r="Y124" s="33"/>
      <c r="Z124" s="33"/>
      <c r="AA124" s="33"/>
      <c r="AB124" s="33"/>
      <c r="AC124" s="33"/>
      <c r="AD124" s="33"/>
      <c r="AE124" s="33"/>
    </row>
  </sheetData>
  <autoFilter ref="C117:K123" xr:uid="{00000000-0009-0000-0000-000005000000}"/>
  <mergeCells count="9">
    <mergeCell ref="E87:H87"/>
    <mergeCell ref="E108:H108"/>
    <mergeCell ref="E110:H110"/>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2:BM124"/>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48" t="s">
        <v>5</v>
      </c>
      <c r="M2" s="233"/>
      <c r="N2" s="233"/>
      <c r="O2" s="233"/>
      <c r="P2" s="233"/>
      <c r="Q2" s="233"/>
      <c r="R2" s="233"/>
      <c r="S2" s="233"/>
      <c r="T2" s="233"/>
      <c r="U2" s="233"/>
      <c r="V2" s="233"/>
      <c r="AT2" s="18" t="s">
        <v>92</v>
      </c>
    </row>
    <row r="3" spans="1:46" s="1" customFormat="1" ht="6.95" customHeight="1">
      <c r="B3" s="19"/>
      <c r="C3" s="20"/>
      <c r="D3" s="20"/>
      <c r="E3" s="20"/>
      <c r="F3" s="20"/>
      <c r="G3" s="20"/>
      <c r="H3" s="20"/>
      <c r="I3" s="20"/>
      <c r="J3" s="20"/>
      <c r="K3" s="20"/>
      <c r="L3" s="21"/>
      <c r="AT3" s="18" t="s">
        <v>83</v>
      </c>
    </row>
    <row r="4" spans="1:46" s="1" customFormat="1" ht="24.95" customHeight="1">
      <c r="B4" s="21"/>
      <c r="D4" s="22" t="s">
        <v>109</v>
      </c>
      <c r="L4" s="21"/>
      <c r="M4" s="94" t="s">
        <v>10</v>
      </c>
      <c r="AT4" s="18" t="s">
        <v>3</v>
      </c>
    </row>
    <row r="5" spans="1:46" s="1" customFormat="1" ht="6.95" customHeight="1">
      <c r="B5" s="21"/>
      <c r="L5" s="21"/>
    </row>
    <row r="6" spans="1:46" s="1" customFormat="1" ht="12" customHeight="1">
      <c r="B6" s="21"/>
      <c r="D6" s="28" t="s">
        <v>16</v>
      </c>
      <c r="L6" s="21"/>
    </row>
    <row r="7" spans="1:46" s="1" customFormat="1" ht="16.5" customHeight="1">
      <c r="B7" s="21"/>
      <c r="E7" s="261" t="str">
        <f>'Rekapitulace stavby'!K6</f>
        <v>PD - Regenerace sídliště Nádražní II etapa</v>
      </c>
      <c r="F7" s="262"/>
      <c r="G7" s="262"/>
      <c r="H7" s="262"/>
      <c r="L7" s="21"/>
    </row>
    <row r="8" spans="1:46" s="2" customFormat="1" ht="12" customHeight="1">
      <c r="A8" s="33"/>
      <c r="B8" s="34"/>
      <c r="C8" s="33"/>
      <c r="D8" s="28" t="s">
        <v>110</v>
      </c>
      <c r="E8" s="33"/>
      <c r="F8" s="33"/>
      <c r="G8" s="33"/>
      <c r="H8" s="33"/>
      <c r="I8" s="33"/>
      <c r="J8" s="33"/>
      <c r="K8" s="33"/>
      <c r="L8" s="43"/>
      <c r="S8" s="33"/>
      <c r="T8" s="33"/>
      <c r="U8" s="33"/>
      <c r="V8" s="33"/>
      <c r="W8" s="33"/>
      <c r="X8" s="33"/>
      <c r="Y8" s="33"/>
      <c r="Z8" s="33"/>
      <c r="AA8" s="33"/>
      <c r="AB8" s="33"/>
      <c r="AC8" s="33"/>
      <c r="AD8" s="33"/>
      <c r="AE8" s="33"/>
    </row>
    <row r="9" spans="1:46" s="2" customFormat="1" ht="16.5" customHeight="1">
      <c r="A9" s="33"/>
      <c r="B9" s="34"/>
      <c r="C9" s="33"/>
      <c r="D9" s="33"/>
      <c r="E9" s="226" t="s">
        <v>785</v>
      </c>
      <c r="F9" s="263"/>
      <c r="G9" s="263"/>
      <c r="H9" s="263"/>
      <c r="I9" s="33"/>
      <c r="J9" s="33"/>
      <c r="K9" s="33"/>
      <c r="L9" s="43"/>
      <c r="S9" s="33"/>
      <c r="T9" s="33"/>
      <c r="U9" s="33"/>
      <c r="V9" s="33"/>
      <c r="W9" s="33"/>
      <c r="X9" s="33"/>
      <c r="Y9" s="33"/>
      <c r="Z9" s="33"/>
      <c r="AA9" s="33"/>
      <c r="AB9" s="33"/>
      <c r="AC9" s="33"/>
      <c r="AD9" s="33"/>
      <c r="AE9" s="33"/>
    </row>
    <row r="10" spans="1:46" s="2" customFormat="1" ht="11.25">
      <c r="A10" s="33"/>
      <c r="B10" s="34"/>
      <c r="C10" s="33"/>
      <c r="D10" s="33"/>
      <c r="E10" s="33"/>
      <c r="F10" s="33"/>
      <c r="G10" s="33"/>
      <c r="H10" s="33"/>
      <c r="I10" s="33"/>
      <c r="J10" s="33"/>
      <c r="K10" s="33"/>
      <c r="L10" s="43"/>
      <c r="S10" s="33"/>
      <c r="T10" s="33"/>
      <c r="U10" s="33"/>
      <c r="V10" s="33"/>
      <c r="W10" s="33"/>
      <c r="X10" s="33"/>
      <c r="Y10" s="33"/>
      <c r="Z10" s="33"/>
      <c r="AA10" s="33"/>
      <c r="AB10" s="33"/>
      <c r="AC10" s="33"/>
      <c r="AD10" s="33"/>
      <c r="AE10" s="33"/>
    </row>
    <row r="11" spans="1:46" s="2" customFormat="1" ht="12" customHeight="1">
      <c r="A11" s="33"/>
      <c r="B11" s="34"/>
      <c r="C11" s="33"/>
      <c r="D11" s="28" t="s">
        <v>18</v>
      </c>
      <c r="E11" s="33"/>
      <c r="F11" s="26" t="s">
        <v>1</v>
      </c>
      <c r="G11" s="33"/>
      <c r="H11" s="33"/>
      <c r="I11" s="28" t="s">
        <v>19</v>
      </c>
      <c r="J11" s="26" t="s">
        <v>1</v>
      </c>
      <c r="K11" s="33"/>
      <c r="L11" s="43"/>
      <c r="S11" s="33"/>
      <c r="T11" s="33"/>
      <c r="U11" s="33"/>
      <c r="V11" s="33"/>
      <c r="W11" s="33"/>
      <c r="X11" s="33"/>
      <c r="Y11" s="33"/>
      <c r="Z11" s="33"/>
      <c r="AA11" s="33"/>
      <c r="AB11" s="33"/>
      <c r="AC11" s="33"/>
      <c r="AD11" s="33"/>
      <c r="AE11" s="33"/>
    </row>
    <row r="12" spans="1:46" s="2" customFormat="1" ht="12" customHeight="1">
      <c r="A12" s="33"/>
      <c r="B12" s="34"/>
      <c r="C12" s="33"/>
      <c r="D12" s="28" t="s">
        <v>20</v>
      </c>
      <c r="E12" s="33"/>
      <c r="F12" s="26" t="s">
        <v>21</v>
      </c>
      <c r="G12" s="33"/>
      <c r="H12" s="33"/>
      <c r="I12" s="28" t="s">
        <v>22</v>
      </c>
      <c r="J12" s="56" t="str">
        <f>'Rekapitulace stavby'!AN8</f>
        <v>11. 8. 2022</v>
      </c>
      <c r="K12" s="33"/>
      <c r="L12" s="43"/>
      <c r="S12" s="33"/>
      <c r="T12" s="33"/>
      <c r="U12" s="33"/>
      <c r="V12" s="33"/>
      <c r="W12" s="33"/>
      <c r="X12" s="33"/>
      <c r="Y12" s="33"/>
      <c r="Z12" s="33"/>
      <c r="AA12" s="33"/>
      <c r="AB12" s="33"/>
      <c r="AC12" s="33"/>
      <c r="AD12" s="33"/>
      <c r="AE12" s="33"/>
    </row>
    <row r="13" spans="1:46" s="2" customFormat="1" ht="10.9" customHeight="1">
      <c r="A13" s="33"/>
      <c r="B13" s="34"/>
      <c r="C13" s="33"/>
      <c r="D13" s="33"/>
      <c r="E13" s="33"/>
      <c r="F13" s="33"/>
      <c r="G13" s="33"/>
      <c r="H13" s="33"/>
      <c r="I13" s="33"/>
      <c r="J13" s="33"/>
      <c r="K13" s="33"/>
      <c r="L13" s="43"/>
      <c r="S13" s="33"/>
      <c r="T13" s="33"/>
      <c r="U13" s="33"/>
      <c r="V13" s="33"/>
      <c r="W13" s="33"/>
      <c r="X13" s="33"/>
      <c r="Y13" s="33"/>
      <c r="Z13" s="33"/>
      <c r="AA13" s="33"/>
      <c r="AB13" s="33"/>
      <c r="AC13" s="33"/>
      <c r="AD13" s="33"/>
      <c r="AE13" s="33"/>
    </row>
    <row r="14" spans="1:46" s="2" customFormat="1" ht="12" customHeight="1">
      <c r="A14" s="33"/>
      <c r="B14" s="34"/>
      <c r="C14" s="33"/>
      <c r="D14" s="28" t="s">
        <v>24</v>
      </c>
      <c r="E14" s="33"/>
      <c r="F14" s="33"/>
      <c r="G14" s="33"/>
      <c r="H14" s="33"/>
      <c r="I14" s="28" t="s">
        <v>25</v>
      </c>
      <c r="J14" s="26" t="str">
        <f>IF('Rekapitulace stavby'!AN10="","",'Rekapitulace stavby'!AN10)</f>
        <v/>
      </c>
      <c r="K14" s="33"/>
      <c r="L14" s="43"/>
      <c r="S14" s="33"/>
      <c r="T14" s="33"/>
      <c r="U14" s="33"/>
      <c r="V14" s="33"/>
      <c r="W14" s="33"/>
      <c r="X14" s="33"/>
      <c r="Y14" s="33"/>
      <c r="Z14" s="33"/>
      <c r="AA14" s="33"/>
      <c r="AB14" s="33"/>
      <c r="AC14" s="33"/>
      <c r="AD14" s="33"/>
      <c r="AE14" s="33"/>
    </row>
    <row r="15" spans="1:46" s="2" customFormat="1" ht="18" customHeight="1">
      <c r="A15" s="33"/>
      <c r="B15" s="34"/>
      <c r="C15" s="33"/>
      <c r="D15" s="33"/>
      <c r="E15" s="26" t="str">
        <f>IF('Rekapitulace stavby'!E11="","",'Rekapitulace stavby'!E11)</f>
        <v xml:space="preserve"> </v>
      </c>
      <c r="F15" s="33"/>
      <c r="G15" s="33"/>
      <c r="H15" s="33"/>
      <c r="I15" s="28" t="s">
        <v>26</v>
      </c>
      <c r="J15" s="26" t="str">
        <f>IF('Rekapitulace stavby'!AN11="","",'Rekapitulace stavby'!AN11)</f>
        <v/>
      </c>
      <c r="K15" s="33"/>
      <c r="L15" s="43"/>
      <c r="S15" s="33"/>
      <c r="T15" s="33"/>
      <c r="U15" s="33"/>
      <c r="V15" s="33"/>
      <c r="W15" s="33"/>
      <c r="X15" s="33"/>
      <c r="Y15" s="33"/>
      <c r="Z15" s="33"/>
      <c r="AA15" s="33"/>
      <c r="AB15" s="33"/>
      <c r="AC15" s="33"/>
      <c r="AD15" s="33"/>
      <c r="AE15" s="33"/>
    </row>
    <row r="16" spans="1:46" s="2" customFormat="1" ht="6.95" customHeight="1">
      <c r="A16" s="33"/>
      <c r="B16" s="34"/>
      <c r="C16" s="33"/>
      <c r="D16" s="33"/>
      <c r="E16" s="33"/>
      <c r="F16" s="33"/>
      <c r="G16" s="33"/>
      <c r="H16" s="33"/>
      <c r="I16" s="33"/>
      <c r="J16" s="33"/>
      <c r="K16" s="33"/>
      <c r="L16" s="43"/>
      <c r="S16" s="33"/>
      <c r="T16" s="33"/>
      <c r="U16" s="33"/>
      <c r="V16" s="33"/>
      <c r="W16" s="33"/>
      <c r="X16" s="33"/>
      <c r="Y16" s="33"/>
      <c r="Z16" s="33"/>
      <c r="AA16" s="33"/>
      <c r="AB16" s="33"/>
      <c r="AC16" s="33"/>
      <c r="AD16" s="33"/>
      <c r="AE16" s="33"/>
    </row>
    <row r="17" spans="1:31" s="2" customFormat="1" ht="12" customHeight="1">
      <c r="A17" s="33"/>
      <c r="B17" s="34"/>
      <c r="C17" s="33"/>
      <c r="D17" s="28" t="s">
        <v>27</v>
      </c>
      <c r="E17" s="33"/>
      <c r="F17" s="33"/>
      <c r="G17" s="33"/>
      <c r="H17" s="33"/>
      <c r="I17" s="28" t="s">
        <v>25</v>
      </c>
      <c r="J17" s="29" t="str">
        <f>'Rekapitulace stavby'!AN13</f>
        <v>Vyplň údaj</v>
      </c>
      <c r="K17" s="33"/>
      <c r="L17" s="43"/>
      <c r="S17" s="33"/>
      <c r="T17" s="33"/>
      <c r="U17" s="33"/>
      <c r="V17" s="33"/>
      <c r="W17" s="33"/>
      <c r="X17" s="33"/>
      <c r="Y17" s="33"/>
      <c r="Z17" s="33"/>
      <c r="AA17" s="33"/>
      <c r="AB17" s="33"/>
      <c r="AC17" s="33"/>
      <c r="AD17" s="33"/>
      <c r="AE17" s="33"/>
    </row>
    <row r="18" spans="1:31" s="2" customFormat="1" ht="18" customHeight="1">
      <c r="A18" s="33"/>
      <c r="B18" s="34"/>
      <c r="C18" s="33"/>
      <c r="D18" s="33"/>
      <c r="E18" s="264" t="str">
        <f>'Rekapitulace stavby'!E14</f>
        <v>Vyplň údaj</v>
      </c>
      <c r="F18" s="232"/>
      <c r="G18" s="232"/>
      <c r="H18" s="232"/>
      <c r="I18" s="28" t="s">
        <v>26</v>
      </c>
      <c r="J18" s="29" t="str">
        <f>'Rekapitulace stavby'!AN14</f>
        <v>Vyplň údaj</v>
      </c>
      <c r="K18" s="33"/>
      <c r="L18" s="43"/>
      <c r="S18" s="33"/>
      <c r="T18" s="33"/>
      <c r="U18" s="33"/>
      <c r="V18" s="33"/>
      <c r="W18" s="33"/>
      <c r="X18" s="33"/>
      <c r="Y18" s="33"/>
      <c r="Z18" s="33"/>
      <c r="AA18" s="33"/>
      <c r="AB18" s="33"/>
      <c r="AC18" s="33"/>
      <c r="AD18" s="33"/>
      <c r="AE18" s="33"/>
    </row>
    <row r="19" spans="1:31" s="2" customFormat="1" ht="6.95" customHeight="1">
      <c r="A19" s="33"/>
      <c r="B19" s="34"/>
      <c r="C19" s="33"/>
      <c r="D19" s="33"/>
      <c r="E19" s="33"/>
      <c r="F19" s="33"/>
      <c r="G19" s="33"/>
      <c r="H19" s="33"/>
      <c r="I19" s="33"/>
      <c r="J19" s="33"/>
      <c r="K19" s="33"/>
      <c r="L19" s="43"/>
      <c r="S19" s="33"/>
      <c r="T19" s="33"/>
      <c r="U19" s="33"/>
      <c r="V19" s="33"/>
      <c r="W19" s="33"/>
      <c r="X19" s="33"/>
      <c r="Y19" s="33"/>
      <c r="Z19" s="33"/>
      <c r="AA19" s="33"/>
      <c r="AB19" s="33"/>
      <c r="AC19" s="33"/>
      <c r="AD19" s="33"/>
      <c r="AE19" s="33"/>
    </row>
    <row r="20" spans="1:31" s="2" customFormat="1" ht="12" customHeight="1">
      <c r="A20" s="33"/>
      <c r="B20" s="34"/>
      <c r="C20" s="33"/>
      <c r="D20" s="28" t="s">
        <v>29</v>
      </c>
      <c r="E20" s="33"/>
      <c r="F20" s="33"/>
      <c r="G20" s="33"/>
      <c r="H20" s="33"/>
      <c r="I20" s="28" t="s">
        <v>25</v>
      </c>
      <c r="J20" s="26" t="str">
        <f>IF('Rekapitulace stavby'!AN16="","",'Rekapitulace stavby'!AN16)</f>
        <v/>
      </c>
      <c r="K20" s="33"/>
      <c r="L20" s="43"/>
      <c r="S20" s="33"/>
      <c r="T20" s="33"/>
      <c r="U20" s="33"/>
      <c r="V20" s="33"/>
      <c r="W20" s="33"/>
      <c r="X20" s="33"/>
      <c r="Y20" s="33"/>
      <c r="Z20" s="33"/>
      <c r="AA20" s="33"/>
      <c r="AB20" s="33"/>
      <c r="AC20" s="33"/>
      <c r="AD20" s="33"/>
      <c r="AE20" s="33"/>
    </row>
    <row r="21" spans="1:31" s="2" customFormat="1" ht="18" customHeight="1">
      <c r="A21" s="33"/>
      <c r="B21" s="34"/>
      <c r="C21" s="33"/>
      <c r="D21" s="33"/>
      <c r="E21" s="26" t="str">
        <f>IF('Rekapitulace stavby'!E17="","",'Rekapitulace stavby'!E17)</f>
        <v xml:space="preserve"> </v>
      </c>
      <c r="F21" s="33"/>
      <c r="G21" s="33"/>
      <c r="H21" s="33"/>
      <c r="I21" s="28" t="s">
        <v>26</v>
      </c>
      <c r="J21" s="26" t="str">
        <f>IF('Rekapitulace stavby'!AN17="","",'Rekapitulace stavby'!AN17)</f>
        <v/>
      </c>
      <c r="K21" s="33"/>
      <c r="L21" s="43"/>
      <c r="S21" s="33"/>
      <c r="T21" s="33"/>
      <c r="U21" s="33"/>
      <c r="V21" s="33"/>
      <c r="W21" s="33"/>
      <c r="X21" s="33"/>
      <c r="Y21" s="33"/>
      <c r="Z21" s="33"/>
      <c r="AA21" s="33"/>
      <c r="AB21" s="33"/>
      <c r="AC21" s="33"/>
      <c r="AD21" s="33"/>
      <c r="AE21" s="33"/>
    </row>
    <row r="22" spans="1:31" s="2" customFormat="1" ht="6.95" customHeight="1">
      <c r="A22" s="33"/>
      <c r="B22" s="34"/>
      <c r="C22" s="33"/>
      <c r="D22" s="33"/>
      <c r="E22" s="33"/>
      <c r="F22" s="33"/>
      <c r="G22" s="33"/>
      <c r="H22" s="33"/>
      <c r="I22" s="33"/>
      <c r="J22" s="33"/>
      <c r="K22" s="33"/>
      <c r="L22" s="43"/>
      <c r="S22" s="33"/>
      <c r="T22" s="33"/>
      <c r="U22" s="33"/>
      <c r="V22" s="33"/>
      <c r="W22" s="33"/>
      <c r="X22" s="33"/>
      <c r="Y22" s="33"/>
      <c r="Z22" s="33"/>
      <c r="AA22" s="33"/>
      <c r="AB22" s="33"/>
      <c r="AC22" s="33"/>
      <c r="AD22" s="33"/>
      <c r="AE22" s="33"/>
    </row>
    <row r="23" spans="1:31" s="2" customFormat="1" ht="12" customHeight="1">
      <c r="A23" s="33"/>
      <c r="B23" s="34"/>
      <c r="C23" s="33"/>
      <c r="D23" s="28" t="s">
        <v>31</v>
      </c>
      <c r="E23" s="33"/>
      <c r="F23" s="33"/>
      <c r="G23" s="33"/>
      <c r="H23" s="33"/>
      <c r="I23" s="28" t="s">
        <v>25</v>
      </c>
      <c r="J23" s="26" t="str">
        <f>IF('Rekapitulace stavby'!AN19="","",'Rekapitulace stavby'!AN19)</f>
        <v/>
      </c>
      <c r="K23" s="33"/>
      <c r="L23" s="43"/>
      <c r="S23" s="33"/>
      <c r="T23" s="33"/>
      <c r="U23" s="33"/>
      <c r="V23" s="33"/>
      <c r="W23" s="33"/>
      <c r="X23" s="33"/>
      <c r="Y23" s="33"/>
      <c r="Z23" s="33"/>
      <c r="AA23" s="33"/>
      <c r="AB23" s="33"/>
      <c r="AC23" s="33"/>
      <c r="AD23" s="33"/>
      <c r="AE23" s="33"/>
    </row>
    <row r="24" spans="1:31" s="2" customFormat="1" ht="18" customHeight="1">
      <c r="A24" s="33"/>
      <c r="B24" s="34"/>
      <c r="C24" s="33"/>
      <c r="D24" s="33"/>
      <c r="E24" s="26" t="str">
        <f>IF('Rekapitulace stavby'!E20="","",'Rekapitulace stavby'!E20)</f>
        <v xml:space="preserve"> </v>
      </c>
      <c r="F24" s="33"/>
      <c r="G24" s="33"/>
      <c r="H24" s="33"/>
      <c r="I24" s="28" t="s">
        <v>26</v>
      </c>
      <c r="J24" s="26" t="str">
        <f>IF('Rekapitulace stavby'!AN20="","",'Rekapitulace stavby'!AN20)</f>
        <v/>
      </c>
      <c r="K24" s="33"/>
      <c r="L24" s="43"/>
      <c r="S24" s="33"/>
      <c r="T24" s="33"/>
      <c r="U24" s="33"/>
      <c r="V24" s="33"/>
      <c r="W24" s="33"/>
      <c r="X24" s="33"/>
      <c r="Y24" s="33"/>
      <c r="Z24" s="33"/>
      <c r="AA24" s="33"/>
      <c r="AB24" s="33"/>
      <c r="AC24" s="33"/>
      <c r="AD24" s="33"/>
      <c r="AE24" s="33"/>
    </row>
    <row r="25" spans="1:31" s="2" customFormat="1" ht="6.95" customHeight="1">
      <c r="A25" s="33"/>
      <c r="B25" s="34"/>
      <c r="C25" s="33"/>
      <c r="D25" s="33"/>
      <c r="E25" s="33"/>
      <c r="F25" s="33"/>
      <c r="G25" s="33"/>
      <c r="H25" s="33"/>
      <c r="I25" s="33"/>
      <c r="J25" s="33"/>
      <c r="K25" s="33"/>
      <c r="L25" s="43"/>
      <c r="S25" s="33"/>
      <c r="T25" s="33"/>
      <c r="U25" s="33"/>
      <c r="V25" s="33"/>
      <c r="W25" s="33"/>
      <c r="X25" s="33"/>
      <c r="Y25" s="33"/>
      <c r="Z25" s="33"/>
      <c r="AA25" s="33"/>
      <c r="AB25" s="33"/>
      <c r="AC25" s="33"/>
      <c r="AD25" s="33"/>
      <c r="AE25" s="33"/>
    </row>
    <row r="26" spans="1:31" s="2" customFormat="1" ht="12" customHeight="1">
      <c r="A26" s="33"/>
      <c r="B26" s="34"/>
      <c r="C26" s="33"/>
      <c r="D26" s="28" t="s">
        <v>32</v>
      </c>
      <c r="E26" s="33"/>
      <c r="F26" s="33"/>
      <c r="G26" s="33"/>
      <c r="H26" s="33"/>
      <c r="I26" s="33"/>
      <c r="J26" s="33"/>
      <c r="K26" s="33"/>
      <c r="L26" s="43"/>
      <c r="S26" s="33"/>
      <c r="T26" s="33"/>
      <c r="U26" s="33"/>
      <c r="V26" s="33"/>
      <c r="W26" s="33"/>
      <c r="X26" s="33"/>
      <c r="Y26" s="33"/>
      <c r="Z26" s="33"/>
      <c r="AA26" s="33"/>
      <c r="AB26" s="33"/>
      <c r="AC26" s="33"/>
      <c r="AD26" s="33"/>
      <c r="AE26" s="33"/>
    </row>
    <row r="27" spans="1:31" s="8" customFormat="1" ht="16.5" customHeight="1">
      <c r="A27" s="95"/>
      <c r="B27" s="96"/>
      <c r="C27" s="95"/>
      <c r="D27" s="95"/>
      <c r="E27" s="237" t="s">
        <v>1</v>
      </c>
      <c r="F27" s="237"/>
      <c r="G27" s="237"/>
      <c r="H27" s="237"/>
      <c r="I27" s="95"/>
      <c r="J27" s="95"/>
      <c r="K27" s="95"/>
      <c r="L27" s="97"/>
      <c r="S27" s="95"/>
      <c r="T27" s="95"/>
      <c r="U27" s="95"/>
      <c r="V27" s="95"/>
      <c r="W27" s="95"/>
      <c r="X27" s="95"/>
      <c r="Y27" s="95"/>
      <c r="Z27" s="95"/>
      <c r="AA27" s="95"/>
      <c r="AB27" s="95"/>
      <c r="AC27" s="95"/>
      <c r="AD27" s="95"/>
      <c r="AE27" s="95"/>
    </row>
    <row r="28" spans="1:31" s="2" customFormat="1" ht="6.95" customHeight="1">
      <c r="A28" s="33"/>
      <c r="B28" s="34"/>
      <c r="C28" s="33"/>
      <c r="D28" s="33"/>
      <c r="E28" s="33"/>
      <c r="F28" s="33"/>
      <c r="G28" s="33"/>
      <c r="H28" s="33"/>
      <c r="I28" s="33"/>
      <c r="J28" s="33"/>
      <c r="K28" s="33"/>
      <c r="L28" s="43"/>
      <c r="S28" s="33"/>
      <c r="T28" s="33"/>
      <c r="U28" s="33"/>
      <c r="V28" s="33"/>
      <c r="W28" s="33"/>
      <c r="X28" s="33"/>
      <c r="Y28" s="33"/>
      <c r="Z28" s="33"/>
      <c r="AA28" s="33"/>
      <c r="AB28" s="33"/>
      <c r="AC28" s="33"/>
      <c r="AD28" s="33"/>
      <c r="AE28" s="33"/>
    </row>
    <row r="29" spans="1:31" s="2" customFormat="1" ht="6.95" customHeight="1">
      <c r="A29" s="33"/>
      <c r="B29" s="34"/>
      <c r="C29" s="33"/>
      <c r="D29" s="67"/>
      <c r="E29" s="67"/>
      <c r="F29" s="67"/>
      <c r="G29" s="67"/>
      <c r="H29" s="67"/>
      <c r="I29" s="67"/>
      <c r="J29" s="67"/>
      <c r="K29" s="67"/>
      <c r="L29" s="43"/>
      <c r="S29" s="33"/>
      <c r="T29" s="33"/>
      <c r="U29" s="33"/>
      <c r="V29" s="33"/>
      <c r="W29" s="33"/>
      <c r="X29" s="33"/>
      <c r="Y29" s="33"/>
      <c r="Z29" s="33"/>
      <c r="AA29" s="33"/>
      <c r="AB29" s="33"/>
      <c r="AC29" s="33"/>
      <c r="AD29" s="33"/>
      <c r="AE29" s="33"/>
    </row>
    <row r="30" spans="1:31" s="2" customFormat="1" ht="25.35" customHeight="1">
      <c r="A30" s="33"/>
      <c r="B30" s="34"/>
      <c r="C30" s="33"/>
      <c r="D30" s="98" t="s">
        <v>33</v>
      </c>
      <c r="E30" s="33"/>
      <c r="F30" s="33"/>
      <c r="G30" s="33"/>
      <c r="H30" s="33"/>
      <c r="I30" s="33"/>
      <c r="J30" s="72">
        <f>ROUND(J118, 2)</f>
        <v>0</v>
      </c>
      <c r="K30" s="33"/>
      <c r="L30" s="43"/>
      <c r="S30" s="33"/>
      <c r="T30" s="33"/>
      <c r="U30" s="33"/>
      <c r="V30" s="33"/>
      <c r="W30" s="33"/>
      <c r="X30" s="33"/>
      <c r="Y30" s="33"/>
      <c r="Z30" s="33"/>
      <c r="AA30" s="33"/>
      <c r="AB30" s="33"/>
      <c r="AC30" s="33"/>
      <c r="AD30" s="33"/>
      <c r="AE30" s="33"/>
    </row>
    <row r="31" spans="1:31" s="2" customFormat="1" ht="6.95" customHeight="1">
      <c r="A31" s="33"/>
      <c r="B31" s="34"/>
      <c r="C31" s="33"/>
      <c r="D31" s="67"/>
      <c r="E31" s="67"/>
      <c r="F31" s="67"/>
      <c r="G31" s="67"/>
      <c r="H31" s="67"/>
      <c r="I31" s="67"/>
      <c r="J31" s="67"/>
      <c r="K31" s="67"/>
      <c r="L31" s="43"/>
      <c r="S31" s="33"/>
      <c r="T31" s="33"/>
      <c r="U31" s="33"/>
      <c r="V31" s="33"/>
      <c r="W31" s="33"/>
      <c r="X31" s="33"/>
      <c r="Y31" s="33"/>
      <c r="Z31" s="33"/>
      <c r="AA31" s="33"/>
      <c r="AB31" s="33"/>
      <c r="AC31" s="33"/>
      <c r="AD31" s="33"/>
      <c r="AE31" s="33"/>
    </row>
    <row r="32" spans="1:31" s="2" customFormat="1" ht="14.45" customHeight="1">
      <c r="A32" s="33"/>
      <c r="B32" s="34"/>
      <c r="C32" s="33"/>
      <c r="D32" s="33"/>
      <c r="E32" s="33"/>
      <c r="F32" s="37" t="s">
        <v>35</v>
      </c>
      <c r="G32" s="33"/>
      <c r="H32" s="33"/>
      <c r="I32" s="37" t="s">
        <v>34</v>
      </c>
      <c r="J32" s="37" t="s">
        <v>36</v>
      </c>
      <c r="K32" s="33"/>
      <c r="L32" s="43"/>
      <c r="S32" s="33"/>
      <c r="T32" s="33"/>
      <c r="U32" s="33"/>
      <c r="V32" s="33"/>
      <c r="W32" s="33"/>
      <c r="X32" s="33"/>
      <c r="Y32" s="33"/>
      <c r="Z32" s="33"/>
      <c r="AA32" s="33"/>
      <c r="AB32" s="33"/>
      <c r="AC32" s="33"/>
      <c r="AD32" s="33"/>
      <c r="AE32" s="33"/>
    </row>
    <row r="33" spans="1:31" s="2" customFormat="1" ht="14.45" customHeight="1">
      <c r="A33" s="33"/>
      <c r="B33" s="34"/>
      <c r="C33" s="33"/>
      <c r="D33" s="99" t="s">
        <v>37</v>
      </c>
      <c r="E33" s="28" t="s">
        <v>38</v>
      </c>
      <c r="F33" s="100">
        <f>ROUND((SUM(BE118:BE123)),  2)</f>
        <v>0</v>
      </c>
      <c r="G33" s="33"/>
      <c r="H33" s="33"/>
      <c r="I33" s="101">
        <v>0.21</v>
      </c>
      <c r="J33" s="100">
        <f>ROUND(((SUM(BE118:BE123))*I33),  2)</f>
        <v>0</v>
      </c>
      <c r="K33" s="33"/>
      <c r="L33" s="43"/>
      <c r="S33" s="33"/>
      <c r="T33" s="33"/>
      <c r="U33" s="33"/>
      <c r="V33" s="33"/>
      <c r="W33" s="33"/>
      <c r="X33" s="33"/>
      <c r="Y33" s="33"/>
      <c r="Z33" s="33"/>
      <c r="AA33" s="33"/>
      <c r="AB33" s="33"/>
      <c r="AC33" s="33"/>
      <c r="AD33" s="33"/>
      <c r="AE33" s="33"/>
    </row>
    <row r="34" spans="1:31" s="2" customFormat="1" ht="14.45" customHeight="1">
      <c r="A34" s="33"/>
      <c r="B34" s="34"/>
      <c r="C34" s="33"/>
      <c r="D34" s="33"/>
      <c r="E34" s="28" t="s">
        <v>39</v>
      </c>
      <c r="F34" s="100">
        <f>ROUND((SUM(BF118:BF123)),  2)</f>
        <v>0</v>
      </c>
      <c r="G34" s="33"/>
      <c r="H34" s="33"/>
      <c r="I34" s="101">
        <v>0.15</v>
      </c>
      <c r="J34" s="100">
        <f>ROUND(((SUM(BF118:BF123))*I34),  2)</f>
        <v>0</v>
      </c>
      <c r="K34" s="33"/>
      <c r="L34" s="43"/>
      <c r="S34" s="33"/>
      <c r="T34" s="33"/>
      <c r="U34" s="33"/>
      <c r="V34" s="33"/>
      <c r="W34" s="33"/>
      <c r="X34" s="33"/>
      <c r="Y34" s="33"/>
      <c r="Z34" s="33"/>
      <c r="AA34" s="33"/>
      <c r="AB34" s="33"/>
      <c r="AC34" s="33"/>
      <c r="AD34" s="33"/>
      <c r="AE34" s="33"/>
    </row>
    <row r="35" spans="1:31" s="2" customFormat="1" ht="14.45" hidden="1" customHeight="1">
      <c r="A35" s="33"/>
      <c r="B35" s="34"/>
      <c r="C35" s="33"/>
      <c r="D35" s="33"/>
      <c r="E35" s="28" t="s">
        <v>40</v>
      </c>
      <c r="F35" s="100">
        <f>ROUND((SUM(BG118:BG123)),  2)</f>
        <v>0</v>
      </c>
      <c r="G35" s="33"/>
      <c r="H35" s="33"/>
      <c r="I35" s="101">
        <v>0.21</v>
      </c>
      <c r="J35" s="100">
        <f>0</f>
        <v>0</v>
      </c>
      <c r="K35" s="33"/>
      <c r="L35" s="43"/>
      <c r="S35" s="33"/>
      <c r="T35" s="33"/>
      <c r="U35" s="33"/>
      <c r="V35" s="33"/>
      <c r="W35" s="33"/>
      <c r="X35" s="33"/>
      <c r="Y35" s="33"/>
      <c r="Z35" s="33"/>
      <c r="AA35" s="33"/>
      <c r="AB35" s="33"/>
      <c r="AC35" s="33"/>
      <c r="AD35" s="33"/>
      <c r="AE35" s="33"/>
    </row>
    <row r="36" spans="1:31" s="2" customFormat="1" ht="14.45" hidden="1" customHeight="1">
      <c r="A36" s="33"/>
      <c r="B36" s="34"/>
      <c r="C36" s="33"/>
      <c r="D36" s="33"/>
      <c r="E36" s="28" t="s">
        <v>41</v>
      </c>
      <c r="F36" s="100">
        <f>ROUND((SUM(BH118:BH123)),  2)</f>
        <v>0</v>
      </c>
      <c r="G36" s="33"/>
      <c r="H36" s="33"/>
      <c r="I36" s="101">
        <v>0.15</v>
      </c>
      <c r="J36" s="100">
        <f>0</f>
        <v>0</v>
      </c>
      <c r="K36" s="33"/>
      <c r="L36" s="43"/>
      <c r="S36" s="33"/>
      <c r="T36" s="33"/>
      <c r="U36" s="33"/>
      <c r="V36" s="33"/>
      <c r="W36" s="33"/>
      <c r="X36" s="33"/>
      <c r="Y36" s="33"/>
      <c r="Z36" s="33"/>
      <c r="AA36" s="33"/>
      <c r="AB36" s="33"/>
      <c r="AC36" s="33"/>
      <c r="AD36" s="33"/>
      <c r="AE36" s="33"/>
    </row>
    <row r="37" spans="1:31" s="2" customFormat="1" ht="14.45" hidden="1" customHeight="1">
      <c r="A37" s="33"/>
      <c r="B37" s="34"/>
      <c r="C37" s="33"/>
      <c r="D37" s="33"/>
      <c r="E37" s="28" t="s">
        <v>42</v>
      </c>
      <c r="F37" s="100">
        <f>ROUND((SUM(BI118:BI123)),  2)</f>
        <v>0</v>
      </c>
      <c r="G37" s="33"/>
      <c r="H37" s="33"/>
      <c r="I37" s="101">
        <v>0</v>
      </c>
      <c r="J37" s="100">
        <f>0</f>
        <v>0</v>
      </c>
      <c r="K37" s="33"/>
      <c r="L37" s="43"/>
      <c r="S37" s="33"/>
      <c r="T37" s="33"/>
      <c r="U37" s="33"/>
      <c r="V37" s="33"/>
      <c r="W37" s="33"/>
      <c r="X37" s="33"/>
      <c r="Y37" s="33"/>
      <c r="Z37" s="33"/>
      <c r="AA37" s="33"/>
      <c r="AB37" s="33"/>
      <c r="AC37" s="33"/>
      <c r="AD37" s="33"/>
      <c r="AE37" s="33"/>
    </row>
    <row r="38" spans="1:31" s="2" customFormat="1" ht="6.95" customHeight="1">
      <c r="A38" s="33"/>
      <c r="B38" s="34"/>
      <c r="C38" s="33"/>
      <c r="D38" s="33"/>
      <c r="E38" s="33"/>
      <c r="F38" s="33"/>
      <c r="G38" s="33"/>
      <c r="H38" s="33"/>
      <c r="I38" s="33"/>
      <c r="J38" s="33"/>
      <c r="K38" s="33"/>
      <c r="L38" s="43"/>
      <c r="S38" s="33"/>
      <c r="T38" s="33"/>
      <c r="U38" s="33"/>
      <c r="V38" s="33"/>
      <c r="W38" s="33"/>
      <c r="X38" s="33"/>
      <c r="Y38" s="33"/>
      <c r="Z38" s="33"/>
      <c r="AA38" s="33"/>
      <c r="AB38" s="33"/>
      <c r="AC38" s="33"/>
      <c r="AD38" s="33"/>
      <c r="AE38" s="33"/>
    </row>
    <row r="39" spans="1:31" s="2" customFormat="1" ht="25.35" customHeight="1">
      <c r="A39" s="33"/>
      <c r="B39" s="34"/>
      <c r="C39" s="102"/>
      <c r="D39" s="103" t="s">
        <v>43</v>
      </c>
      <c r="E39" s="61"/>
      <c r="F39" s="61"/>
      <c r="G39" s="104" t="s">
        <v>44</v>
      </c>
      <c r="H39" s="105" t="s">
        <v>45</v>
      </c>
      <c r="I39" s="61"/>
      <c r="J39" s="106">
        <f>SUM(J30:J37)</f>
        <v>0</v>
      </c>
      <c r="K39" s="107"/>
      <c r="L39" s="43"/>
      <c r="S39" s="33"/>
      <c r="T39" s="33"/>
      <c r="U39" s="33"/>
      <c r="V39" s="33"/>
      <c r="W39" s="33"/>
      <c r="X39" s="33"/>
      <c r="Y39" s="33"/>
      <c r="Z39" s="33"/>
      <c r="AA39" s="33"/>
      <c r="AB39" s="33"/>
      <c r="AC39" s="33"/>
      <c r="AD39" s="33"/>
      <c r="AE39" s="33"/>
    </row>
    <row r="40" spans="1:31" s="2" customFormat="1" ht="14.45" customHeight="1">
      <c r="A40" s="33"/>
      <c r="B40" s="34"/>
      <c r="C40" s="33"/>
      <c r="D40" s="33"/>
      <c r="E40" s="33"/>
      <c r="F40" s="33"/>
      <c r="G40" s="33"/>
      <c r="H40" s="33"/>
      <c r="I40" s="33"/>
      <c r="J40" s="33"/>
      <c r="K40" s="33"/>
      <c r="L40" s="43"/>
      <c r="S40" s="33"/>
      <c r="T40" s="33"/>
      <c r="U40" s="33"/>
      <c r="V40" s="33"/>
      <c r="W40" s="33"/>
      <c r="X40" s="33"/>
      <c r="Y40" s="33"/>
      <c r="Z40" s="33"/>
      <c r="AA40" s="33"/>
      <c r="AB40" s="33"/>
      <c r="AC40" s="33"/>
      <c r="AD40" s="33"/>
      <c r="AE40" s="33"/>
    </row>
    <row r="41" spans="1:31" s="1" customFormat="1" ht="14.45" customHeight="1">
      <c r="B41" s="21"/>
      <c r="L41" s="21"/>
    </row>
    <row r="42" spans="1:31" s="1" customFormat="1" ht="14.45" customHeight="1">
      <c r="B42" s="21"/>
      <c r="L42" s="21"/>
    </row>
    <row r="43" spans="1:31" s="1" customFormat="1" ht="14.45" customHeight="1">
      <c r="B43" s="21"/>
      <c r="L43" s="21"/>
    </row>
    <row r="44" spans="1:31" s="1" customFormat="1" ht="14.45" customHeight="1">
      <c r="B44" s="21"/>
      <c r="L44" s="21"/>
    </row>
    <row r="45" spans="1:31" s="1" customFormat="1" ht="14.45" customHeight="1">
      <c r="B45" s="21"/>
      <c r="L45" s="21"/>
    </row>
    <row r="46" spans="1:31" s="1" customFormat="1" ht="14.45" customHeight="1">
      <c r="B46" s="21"/>
      <c r="L46" s="21"/>
    </row>
    <row r="47" spans="1:31" s="1" customFormat="1" ht="14.45" customHeight="1">
      <c r="B47" s="21"/>
      <c r="L47" s="21"/>
    </row>
    <row r="48" spans="1:31" s="1" customFormat="1" ht="14.45" customHeight="1">
      <c r="B48" s="21"/>
      <c r="L48" s="21"/>
    </row>
    <row r="49" spans="1:31" s="1" customFormat="1" ht="14.45" customHeight="1">
      <c r="B49" s="21"/>
      <c r="L49" s="21"/>
    </row>
    <row r="50" spans="1:31" s="2" customFormat="1" ht="14.45" customHeight="1">
      <c r="B50" s="43"/>
      <c r="D50" s="44" t="s">
        <v>46</v>
      </c>
      <c r="E50" s="45"/>
      <c r="F50" s="45"/>
      <c r="G50" s="44" t="s">
        <v>47</v>
      </c>
      <c r="H50" s="45"/>
      <c r="I50" s="45"/>
      <c r="J50" s="45"/>
      <c r="K50" s="45"/>
      <c r="L50" s="43"/>
    </row>
    <row r="51" spans="1:31" ht="11.25">
      <c r="B51" s="21"/>
      <c r="L51" s="21"/>
    </row>
    <row r="52" spans="1:31" ht="11.25">
      <c r="B52" s="21"/>
      <c r="L52" s="21"/>
    </row>
    <row r="53" spans="1:31" ht="11.25">
      <c r="B53" s="21"/>
      <c r="L53" s="21"/>
    </row>
    <row r="54" spans="1:31" ht="11.25">
      <c r="B54" s="21"/>
      <c r="L54" s="21"/>
    </row>
    <row r="55" spans="1:31" ht="11.25">
      <c r="B55" s="21"/>
      <c r="L55" s="21"/>
    </row>
    <row r="56" spans="1:31" ht="11.25">
      <c r="B56" s="21"/>
      <c r="L56" s="21"/>
    </row>
    <row r="57" spans="1:31" ht="11.25">
      <c r="B57" s="21"/>
      <c r="L57" s="21"/>
    </row>
    <row r="58" spans="1:31" ht="11.25">
      <c r="B58" s="21"/>
      <c r="L58" s="21"/>
    </row>
    <row r="59" spans="1:31" ht="11.25">
      <c r="B59" s="21"/>
      <c r="L59" s="21"/>
    </row>
    <row r="60" spans="1:31" ht="11.25">
      <c r="B60" s="21"/>
      <c r="L60" s="21"/>
    </row>
    <row r="61" spans="1:31" s="2" customFormat="1" ht="12.75">
      <c r="A61" s="33"/>
      <c r="B61" s="34"/>
      <c r="C61" s="33"/>
      <c r="D61" s="46" t="s">
        <v>48</v>
      </c>
      <c r="E61" s="36"/>
      <c r="F61" s="108" t="s">
        <v>49</v>
      </c>
      <c r="G61" s="46" t="s">
        <v>48</v>
      </c>
      <c r="H61" s="36"/>
      <c r="I61" s="36"/>
      <c r="J61" s="109" t="s">
        <v>49</v>
      </c>
      <c r="K61" s="36"/>
      <c r="L61" s="43"/>
      <c r="S61" s="33"/>
      <c r="T61" s="33"/>
      <c r="U61" s="33"/>
      <c r="V61" s="33"/>
      <c r="W61" s="33"/>
      <c r="X61" s="33"/>
      <c r="Y61" s="33"/>
      <c r="Z61" s="33"/>
      <c r="AA61" s="33"/>
      <c r="AB61" s="33"/>
      <c r="AC61" s="33"/>
      <c r="AD61" s="33"/>
      <c r="AE61" s="33"/>
    </row>
    <row r="62" spans="1:31" ht="11.25">
      <c r="B62" s="21"/>
      <c r="L62" s="21"/>
    </row>
    <row r="63" spans="1:31" ht="11.25">
      <c r="B63" s="21"/>
      <c r="L63" s="21"/>
    </row>
    <row r="64" spans="1:31" ht="11.25">
      <c r="B64" s="21"/>
      <c r="L64" s="21"/>
    </row>
    <row r="65" spans="1:31" s="2" customFormat="1" ht="12.75">
      <c r="A65" s="33"/>
      <c r="B65" s="34"/>
      <c r="C65" s="33"/>
      <c r="D65" s="44" t="s">
        <v>50</v>
      </c>
      <c r="E65" s="47"/>
      <c r="F65" s="47"/>
      <c r="G65" s="44" t="s">
        <v>51</v>
      </c>
      <c r="H65" s="47"/>
      <c r="I65" s="47"/>
      <c r="J65" s="47"/>
      <c r="K65" s="47"/>
      <c r="L65" s="43"/>
      <c r="S65" s="33"/>
      <c r="T65" s="33"/>
      <c r="U65" s="33"/>
      <c r="V65" s="33"/>
      <c r="W65" s="33"/>
      <c r="X65" s="33"/>
      <c r="Y65" s="33"/>
      <c r="Z65" s="33"/>
      <c r="AA65" s="33"/>
      <c r="AB65" s="33"/>
      <c r="AC65" s="33"/>
      <c r="AD65" s="33"/>
      <c r="AE65" s="33"/>
    </row>
    <row r="66" spans="1:31" ht="11.25">
      <c r="B66" s="21"/>
      <c r="L66" s="21"/>
    </row>
    <row r="67" spans="1:31" ht="11.25">
      <c r="B67" s="21"/>
      <c r="L67" s="21"/>
    </row>
    <row r="68" spans="1:31" ht="11.25">
      <c r="B68" s="21"/>
      <c r="L68" s="21"/>
    </row>
    <row r="69" spans="1:31" ht="11.25">
      <c r="B69" s="21"/>
      <c r="L69" s="21"/>
    </row>
    <row r="70" spans="1:31" ht="11.25">
      <c r="B70" s="21"/>
      <c r="L70" s="21"/>
    </row>
    <row r="71" spans="1:31" ht="11.25">
      <c r="B71" s="21"/>
      <c r="L71" s="21"/>
    </row>
    <row r="72" spans="1:31" ht="11.25">
      <c r="B72" s="21"/>
      <c r="L72" s="21"/>
    </row>
    <row r="73" spans="1:31" ht="11.25">
      <c r="B73" s="21"/>
      <c r="L73" s="21"/>
    </row>
    <row r="74" spans="1:31" ht="11.25">
      <c r="B74" s="21"/>
      <c r="L74" s="21"/>
    </row>
    <row r="75" spans="1:31" ht="11.25">
      <c r="B75" s="21"/>
      <c r="L75" s="21"/>
    </row>
    <row r="76" spans="1:31" s="2" customFormat="1" ht="12.75">
      <c r="A76" s="33"/>
      <c r="B76" s="34"/>
      <c r="C76" s="33"/>
      <c r="D76" s="46" t="s">
        <v>48</v>
      </c>
      <c r="E76" s="36"/>
      <c r="F76" s="108" t="s">
        <v>49</v>
      </c>
      <c r="G76" s="46" t="s">
        <v>48</v>
      </c>
      <c r="H76" s="36"/>
      <c r="I76" s="36"/>
      <c r="J76" s="109" t="s">
        <v>49</v>
      </c>
      <c r="K76" s="36"/>
      <c r="L76" s="43"/>
      <c r="S76" s="33"/>
      <c r="T76" s="33"/>
      <c r="U76" s="33"/>
      <c r="V76" s="33"/>
      <c r="W76" s="33"/>
      <c r="X76" s="33"/>
      <c r="Y76" s="33"/>
      <c r="Z76" s="33"/>
      <c r="AA76" s="33"/>
      <c r="AB76" s="33"/>
      <c r="AC76" s="33"/>
      <c r="AD76" s="33"/>
      <c r="AE76" s="33"/>
    </row>
    <row r="77" spans="1:31" s="2" customFormat="1" ht="14.45" customHeight="1">
      <c r="A77" s="33"/>
      <c r="B77" s="48"/>
      <c r="C77" s="49"/>
      <c r="D77" s="49"/>
      <c r="E77" s="49"/>
      <c r="F77" s="49"/>
      <c r="G77" s="49"/>
      <c r="H77" s="49"/>
      <c r="I77" s="49"/>
      <c r="J77" s="49"/>
      <c r="K77" s="49"/>
      <c r="L77" s="43"/>
      <c r="S77" s="33"/>
      <c r="T77" s="33"/>
      <c r="U77" s="33"/>
      <c r="V77" s="33"/>
      <c r="W77" s="33"/>
      <c r="X77" s="33"/>
      <c r="Y77" s="33"/>
      <c r="Z77" s="33"/>
      <c r="AA77" s="33"/>
      <c r="AB77" s="33"/>
      <c r="AC77" s="33"/>
      <c r="AD77" s="33"/>
      <c r="AE77" s="33"/>
    </row>
    <row r="81" spans="1:47" s="2" customFormat="1" ht="6.95" hidden="1" customHeight="1">
      <c r="A81" s="33"/>
      <c r="B81" s="50"/>
      <c r="C81" s="51"/>
      <c r="D81" s="51"/>
      <c r="E81" s="51"/>
      <c r="F81" s="51"/>
      <c r="G81" s="51"/>
      <c r="H81" s="51"/>
      <c r="I81" s="51"/>
      <c r="J81" s="51"/>
      <c r="K81" s="51"/>
      <c r="L81" s="43"/>
      <c r="S81" s="33"/>
      <c r="T81" s="33"/>
      <c r="U81" s="33"/>
      <c r="V81" s="33"/>
      <c r="W81" s="33"/>
      <c r="X81" s="33"/>
      <c r="Y81" s="33"/>
      <c r="Z81" s="33"/>
      <c r="AA81" s="33"/>
      <c r="AB81" s="33"/>
      <c r="AC81" s="33"/>
      <c r="AD81" s="33"/>
      <c r="AE81" s="33"/>
    </row>
    <row r="82" spans="1:47" s="2" customFormat="1" ht="24.95" hidden="1" customHeight="1">
      <c r="A82" s="33"/>
      <c r="B82" s="34"/>
      <c r="C82" s="22" t="s">
        <v>112</v>
      </c>
      <c r="D82" s="33"/>
      <c r="E82" s="33"/>
      <c r="F82" s="33"/>
      <c r="G82" s="33"/>
      <c r="H82" s="33"/>
      <c r="I82" s="33"/>
      <c r="J82" s="33"/>
      <c r="K82" s="33"/>
      <c r="L82" s="43"/>
      <c r="S82" s="33"/>
      <c r="T82" s="33"/>
      <c r="U82" s="33"/>
      <c r="V82" s="33"/>
      <c r="W82" s="33"/>
      <c r="X82" s="33"/>
      <c r="Y82" s="33"/>
      <c r="Z82" s="33"/>
      <c r="AA82" s="33"/>
      <c r="AB82" s="33"/>
      <c r="AC82" s="33"/>
      <c r="AD82" s="33"/>
      <c r="AE82" s="33"/>
    </row>
    <row r="83" spans="1:47" s="2" customFormat="1" ht="6.95" hidden="1" customHeight="1">
      <c r="A83" s="33"/>
      <c r="B83" s="34"/>
      <c r="C83" s="33"/>
      <c r="D83" s="33"/>
      <c r="E83" s="33"/>
      <c r="F83" s="33"/>
      <c r="G83" s="33"/>
      <c r="H83" s="33"/>
      <c r="I83" s="33"/>
      <c r="J83" s="33"/>
      <c r="K83" s="33"/>
      <c r="L83" s="43"/>
      <c r="S83" s="33"/>
      <c r="T83" s="33"/>
      <c r="U83" s="33"/>
      <c r="V83" s="33"/>
      <c r="W83" s="33"/>
      <c r="X83" s="33"/>
      <c r="Y83" s="33"/>
      <c r="Z83" s="33"/>
      <c r="AA83" s="33"/>
      <c r="AB83" s="33"/>
      <c r="AC83" s="33"/>
      <c r="AD83" s="33"/>
      <c r="AE83" s="33"/>
    </row>
    <row r="84" spans="1:47" s="2" customFormat="1" ht="12" hidden="1" customHeight="1">
      <c r="A84" s="33"/>
      <c r="B84" s="34"/>
      <c r="C84" s="28" t="s">
        <v>16</v>
      </c>
      <c r="D84" s="33"/>
      <c r="E84" s="33"/>
      <c r="F84" s="33"/>
      <c r="G84" s="33"/>
      <c r="H84" s="33"/>
      <c r="I84" s="33"/>
      <c r="J84" s="33"/>
      <c r="K84" s="33"/>
      <c r="L84" s="43"/>
      <c r="S84" s="33"/>
      <c r="T84" s="33"/>
      <c r="U84" s="33"/>
      <c r="V84" s="33"/>
      <c r="W84" s="33"/>
      <c r="X84" s="33"/>
      <c r="Y84" s="33"/>
      <c r="Z84" s="33"/>
      <c r="AA84" s="33"/>
      <c r="AB84" s="33"/>
      <c r="AC84" s="33"/>
      <c r="AD84" s="33"/>
      <c r="AE84" s="33"/>
    </row>
    <row r="85" spans="1:47" s="2" customFormat="1" ht="16.5" hidden="1" customHeight="1">
      <c r="A85" s="33"/>
      <c r="B85" s="34"/>
      <c r="C85" s="33"/>
      <c r="D85" s="33"/>
      <c r="E85" s="261" t="str">
        <f>E7</f>
        <v>PD - Regenerace sídliště Nádražní II etapa</v>
      </c>
      <c r="F85" s="262"/>
      <c r="G85" s="262"/>
      <c r="H85" s="262"/>
      <c r="I85" s="33"/>
      <c r="J85" s="33"/>
      <c r="K85" s="33"/>
      <c r="L85" s="43"/>
      <c r="S85" s="33"/>
      <c r="T85" s="33"/>
      <c r="U85" s="33"/>
      <c r="V85" s="33"/>
      <c r="W85" s="33"/>
      <c r="X85" s="33"/>
      <c r="Y85" s="33"/>
      <c r="Z85" s="33"/>
      <c r="AA85" s="33"/>
      <c r="AB85" s="33"/>
      <c r="AC85" s="33"/>
      <c r="AD85" s="33"/>
      <c r="AE85" s="33"/>
    </row>
    <row r="86" spans="1:47" s="2" customFormat="1" ht="12" hidden="1" customHeight="1">
      <c r="A86" s="33"/>
      <c r="B86" s="34"/>
      <c r="C86" s="28" t="s">
        <v>110</v>
      </c>
      <c r="D86" s="33"/>
      <c r="E86" s="33"/>
      <c r="F86" s="33"/>
      <c r="G86" s="33"/>
      <c r="H86" s="33"/>
      <c r="I86" s="33"/>
      <c r="J86" s="33"/>
      <c r="K86" s="33"/>
      <c r="L86" s="43"/>
      <c r="S86" s="33"/>
      <c r="T86" s="33"/>
      <c r="U86" s="33"/>
      <c r="V86" s="33"/>
      <c r="W86" s="33"/>
      <c r="X86" s="33"/>
      <c r="Y86" s="33"/>
      <c r="Z86" s="33"/>
      <c r="AA86" s="33"/>
      <c r="AB86" s="33"/>
      <c r="AC86" s="33"/>
      <c r="AD86" s="33"/>
      <c r="AE86" s="33"/>
    </row>
    <row r="87" spans="1:47" s="2" customFormat="1" ht="16.5" hidden="1" customHeight="1">
      <c r="A87" s="33"/>
      <c r="B87" s="34"/>
      <c r="C87" s="33"/>
      <c r="D87" s="33"/>
      <c r="E87" s="226" t="str">
        <f>E9</f>
        <v>část - A - přeložka - CETIN</v>
      </c>
      <c r="F87" s="263"/>
      <c r="G87" s="263"/>
      <c r="H87" s="263"/>
      <c r="I87" s="33"/>
      <c r="J87" s="33"/>
      <c r="K87" s="33"/>
      <c r="L87" s="43"/>
      <c r="S87" s="33"/>
      <c r="T87" s="33"/>
      <c r="U87" s="33"/>
      <c r="V87" s="33"/>
      <c r="W87" s="33"/>
      <c r="X87" s="33"/>
      <c r="Y87" s="33"/>
      <c r="Z87" s="33"/>
      <c r="AA87" s="33"/>
      <c r="AB87" s="33"/>
      <c r="AC87" s="33"/>
      <c r="AD87" s="33"/>
      <c r="AE87" s="33"/>
    </row>
    <row r="88" spans="1:47" s="2" customFormat="1" ht="6.95" hidden="1" customHeight="1">
      <c r="A88" s="33"/>
      <c r="B88" s="34"/>
      <c r="C88" s="33"/>
      <c r="D88" s="33"/>
      <c r="E88" s="33"/>
      <c r="F88" s="33"/>
      <c r="G88" s="33"/>
      <c r="H88" s="33"/>
      <c r="I88" s="33"/>
      <c r="J88" s="33"/>
      <c r="K88" s="33"/>
      <c r="L88" s="43"/>
      <c r="S88" s="33"/>
      <c r="T88" s="33"/>
      <c r="U88" s="33"/>
      <c r="V88" s="33"/>
      <c r="W88" s="33"/>
      <c r="X88" s="33"/>
      <c r="Y88" s="33"/>
      <c r="Z88" s="33"/>
      <c r="AA88" s="33"/>
      <c r="AB88" s="33"/>
      <c r="AC88" s="33"/>
      <c r="AD88" s="33"/>
      <c r="AE88" s="33"/>
    </row>
    <row r="89" spans="1:47" s="2" customFormat="1" ht="12" hidden="1" customHeight="1">
      <c r="A89" s="33"/>
      <c r="B89" s="34"/>
      <c r="C89" s="28" t="s">
        <v>20</v>
      </c>
      <c r="D89" s="33"/>
      <c r="E89" s="33"/>
      <c r="F89" s="26" t="str">
        <f>F12</f>
        <v xml:space="preserve"> </v>
      </c>
      <c r="G89" s="33"/>
      <c r="H89" s="33"/>
      <c r="I89" s="28" t="s">
        <v>22</v>
      </c>
      <c r="J89" s="56" t="str">
        <f>IF(J12="","",J12)</f>
        <v>11. 8. 2022</v>
      </c>
      <c r="K89" s="33"/>
      <c r="L89" s="43"/>
      <c r="S89" s="33"/>
      <c r="T89" s="33"/>
      <c r="U89" s="33"/>
      <c r="V89" s="33"/>
      <c r="W89" s="33"/>
      <c r="X89" s="33"/>
      <c r="Y89" s="33"/>
      <c r="Z89" s="33"/>
      <c r="AA89" s="33"/>
      <c r="AB89" s="33"/>
      <c r="AC89" s="33"/>
      <c r="AD89" s="33"/>
      <c r="AE89" s="33"/>
    </row>
    <row r="90" spans="1:47" s="2" customFormat="1" ht="6.95" hidden="1" customHeight="1">
      <c r="A90" s="33"/>
      <c r="B90" s="34"/>
      <c r="C90" s="33"/>
      <c r="D90" s="33"/>
      <c r="E90" s="33"/>
      <c r="F90" s="33"/>
      <c r="G90" s="33"/>
      <c r="H90" s="33"/>
      <c r="I90" s="33"/>
      <c r="J90" s="33"/>
      <c r="K90" s="33"/>
      <c r="L90" s="43"/>
      <c r="S90" s="33"/>
      <c r="T90" s="33"/>
      <c r="U90" s="33"/>
      <c r="V90" s="33"/>
      <c r="W90" s="33"/>
      <c r="X90" s="33"/>
      <c r="Y90" s="33"/>
      <c r="Z90" s="33"/>
      <c r="AA90" s="33"/>
      <c r="AB90" s="33"/>
      <c r="AC90" s="33"/>
      <c r="AD90" s="33"/>
      <c r="AE90" s="33"/>
    </row>
    <row r="91" spans="1:47" s="2" customFormat="1" ht="15.2" hidden="1" customHeight="1">
      <c r="A91" s="33"/>
      <c r="B91" s="34"/>
      <c r="C91" s="28" t="s">
        <v>24</v>
      </c>
      <c r="D91" s="33"/>
      <c r="E91" s="33"/>
      <c r="F91" s="26" t="str">
        <f>E15</f>
        <v xml:space="preserve"> </v>
      </c>
      <c r="G91" s="33"/>
      <c r="H91" s="33"/>
      <c r="I91" s="28" t="s">
        <v>29</v>
      </c>
      <c r="J91" s="31" t="str">
        <f>E21</f>
        <v xml:space="preserve"> </v>
      </c>
      <c r="K91" s="33"/>
      <c r="L91" s="43"/>
      <c r="S91" s="33"/>
      <c r="T91" s="33"/>
      <c r="U91" s="33"/>
      <c r="V91" s="33"/>
      <c r="W91" s="33"/>
      <c r="X91" s="33"/>
      <c r="Y91" s="33"/>
      <c r="Z91" s="33"/>
      <c r="AA91" s="33"/>
      <c r="AB91" s="33"/>
      <c r="AC91" s="33"/>
      <c r="AD91" s="33"/>
      <c r="AE91" s="33"/>
    </row>
    <row r="92" spans="1:47" s="2" customFormat="1" ht="15.2" hidden="1" customHeight="1">
      <c r="A92" s="33"/>
      <c r="B92" s="34"/>
      <c r="C92" s="28" t="s">
        <v>27</v>
      </c>
      <c r="D92" s="33"/>
      <c r="E92" s="33"/>
      <c r="F92" s="26" t="str">
        <f>IF(E18="","",E18)</f>
        <v>Vyplň údaj</v>
      </c>
      <c r="G92" s="33"/>
      <c r="H92" s="33"/>
      <c r="I92" s="28" t="s">
        <v>31</v>
      </c>
      <c r="J92" s="31" t="str">
        <f>E24</f>
        <v xml:space="preserve"> </v>
      </c>
      <c r="K92" s="33"/>
      <c r="L92" s="43"/>
      <c r="S92" s="33"/>
      <c r="T92" s="33"/>
      <c r="U92" s="33"/>
      <c r="V92" s="33"/>
      <c r="W92" s="33"/>
      <c r="X92" s="33"/>
      <c r="Y92" s="33"/>
      <c r="Z92" s="33"/>
      <c r="AA92" s="33"/>
      <c r="AB92" s="33"/>
      <c r="AC92" s="33"/>
      <c r="AD92" s="33"/>
      <c r="AE92" s="33"/>
    </row>
    <row r="93" spans="1:47" s="2" customFormat="1" ht="10.35" hidden="1" customHeight="1">
      <c r="A93" s="33"/>
      <c r="B93" s="34"/>
      <c r="C93" s="33"/>
      <c r="D93" s="33"/>
      <c r="E93" s="33"/>
      <c r="F93" s="33"/>
      <c r="G93" s="33"/>
      <c r="H93" s="33"/>
      <c r="I93" s="33"/>
      <c r="J93" s="33"/>
      <c r="K93" s="33"/>
      <c r="L93" s="43"/>
      <c r="S93" s="33"/>
      <c r="T93" s="33"/>
      <c r="U93" s="33"/>
      <c r="V93" s="33"/>
      <c r="W93" s="33"/>
      <c r="X93" s="33"/>
      <c r="Y93" s="33"/>
      <c r="Z93" s="33"/>
      <c r="AA93" s="33"/>
      <c r="AB93" s="33"/>
      <c r="AC93" s="33"/>
      <c r="AD93" s="33"/>
      <c r="AE93" s="33"/>
    </row>
    <row r="94" spans="1:47" s="2" customFormat="1" ht="29.25" hidden="1" customHeight="1">
      <c r="A94" s="33"/>
      <c r="B94" s="34"/>
      <c r="C94" s="110" t="s">
        <v>113</v>
      </c>
      <c r="D94" s="102"/>
      <c r="E94" s="102"/>
      <c r="F94" s="102"/>
      <c r="G94" s="102"/>
      <c r="H94" s="102"/>
      <c r="I94" s="102"/>
      <c r="J94" s="111" t="s">
        <v>114</v>
      </c>
      <c r="K94" s="102"/>
      <c r="L94" s="43"/>
      <c r="S94" s="33"/>
      <c r="T94" s="33"/>
      <c r="U94" s="33"/>
      <c r="V94" s="33"/>
      <c r="W94" s="33"/>
      <c r="X94" s="33"/>
      <c r="Y94" s="33"/>
      <c r="Z94" s="33"/>
      <c r="AA94" s="33"/>
      <c r="AB94" s="33"/>
      <c r="AC94" s="33"/>
      <c r="AD94" s="33"/>
      <c r="AE94" s="33"/>
    </row>
    <row r="95" spans="1:47" s="2" customFormat="1" ht="10.35" hidden="1" customHeight="1">
      <c r="A95" s="33"/>
      <c r="B95" s="34"/>
      <c r="C95" s="33"/>
      <c r="D95" s="33"/>
      <c r="E95" s="33"/>
      <c r="F95" s="33"/>
      <c r="G95" s="33"/>
      <c r="H95" s="33"/>
      <c r="I95" s="33"/>
      <c r="J95" s="33"/>
      <c r="K95" s="33"/>
      <c r="L95" s="43"/>
      <c r="S95" s="33"/>
      <c r="T95" s="33"/>
      <c r="U95" s="33"/>
      <c r="V95" s="33"/>
      <c r="W95" s="33"/>
      <c r="X95" s="33"/>
      <c r="Y95" s="33"/>
      <c r="Z95" s="33"/>
      <c r="AA95" s="33"/>
      <c r="AB95" s="33"/>
      <c r="AC95" s="33"/>
      <c r="AD95" s="33"/>
      <c r="AE95" s="33"/>
    </row>
    <row r="96" spans="1:47" s="2" customFormat="1" ht="22.9" hidden="1" customHeight="1">
      <c r="A96" s="33"/>
      <c r="B96" s="34"/>
      <c r="C96" s="112" t="s">
        <v>115</v>
      </c>
      <c r="D96" s="33"/>
      <c r="E96" s="33"/>
      <c r="F96" s="33"/>
      <c r="G96" s="33"/>
      <c r="H96" s="33"/>
      <c r="I96" s="33"/>
      <c r="J96" s="72">
        <f>J118</f>
        <v>0</v>
      </c>
      <c r="K96" s="33"/>
      <c r="L96" s="43"/>
      <c r="S96" s="33"/>
      <c r="T96" s="33"/>
      <c r="U96" s="33"/>
      <c r="V96" s="33"/>
      <c r="W96" s="33"/>
      <c r="X96" s="33"/>
      <c r="Y96" s="33"/>
      <c r="Z96" s="33"/>
      <c r="AA96" s="33"/>
      <c r="AB96" s="33"/>
      <c r="AC96" s="33"/>
      <c r="AD96" s="33"/>
      <c r="AE96" s="33"/>
      <c r="AU96" s="18" t="s">
        <v>116</v>
      </c>
    </row>
    <row r="97" spans="1:31" s="9" customFormat="1" ht="24.95" hidden="1" customHeight="1">
      <c r="B97" s="113"/>
      <c r="D97" s="114" t="s">
        <v>770</v>
      </c>
      <c r="E97" s="115"/>
      <c r="F97" s="115"/>
      <c r="G97" s="115"/>
      <c r="H97" s="115"/>
      <c r="I97" s="115"/>
      <c r="J97" s="116">
        <f>J119</f>
        <v>0</v>
      </c>
      <c r="L97" s="113"/>
    </row>
    <row r="98" spans="1:31" s="10" customFormat="1" ht="19.899999999999999" hidden="1" customHeight="1">
      <c r="B98" s="117"/>
      <c r="D98" s="118" t="s">
        <v>771</v>
      </c>
      <c r="E98" s="119"/>
      <c r="F98" s="119"/>
      <c r="G98" s="119"/>
      <c r="H98" s="119"/>
      <c r="I98" s="119"/>
      <c r="J98" s="120">
        <f>J120</f>
        <v>0</v>
      </c>
      <c r="L98" s="117"/>
    </row>
    <row r="99" spans="1:31" s="2" customFormat="1" ht="21.75" hidden="1" customHeight="1">
      <c r="A99" s="33"/>
      <c r="B99" s="34"/>
      <c r="C99" s="33"/>
      <c r="D99" s="33"/>
      <c r="E99" s="33"/>
      <c r="F99" s="33"/>
      <c r="G99" s="33"/>
      <c r="H99" s="33"/>
      <c r="I99" s="33"/>
      <c r="J99" s="33"/>
      <c r="K99" s="33"/>
      <c r="L99" s="43"/>
      <c r="S99" s="33"/>
      <c r="T99" s="33"/>
      <c r="U99" s="33"/>
      <c r="V99" s="33"/>
      <c r="W99" s="33"/>
      <c r="X99" s="33"/>
      <c r="Y99" s="33"/>
      <c r="Z99" s="33"/>
      <c r="AA99" s="33"/>
      <c r="AB99" s="33"/>
      <c r="AC99" s="33"/>
      <c r="AD99" s="33"/>
      <c r="AE99" s="33"/>
    </row>
    <row r="100" spans="1:31" s="2" customFormat="1" ht="6.95" hidden="1" customHeight="1">
      <c r="A100" s="33"/>
      <c r="B100" s="48"/>
      <c r="C100" s="49"/>
      <c r="D100" s="49"/>
      <c r="E100" s="49"/>
      <c r="F100" s="49"/>
      <c r="G100" s="49"/>
      <c r="H100" s="49"/>
      <c r="I100" s="49"/>
      <c r="J100" s="49"/>
      <c r="K100" s="49"/>
      <c r="L100" s="43"/>
      <c r="S100" s="33"/>
      <c r="T100" s="33"/>
      <c r="U100" s="33"/>
      <c r="V100" s="33"/>
      <c r="W100" s="33"/>
      <c r="X100" s="33"/>
      <c r="Y100" s="33"/>
      <c r="Z100" s="33"/>
      <c r="AA100" s="33"/>
      <c r="AB100" s="33"/>
      <c r="AC100" s="33"/>
      <c r="AD100" s="33"/>
      <c r="AE100" s="33"/>
    </row>
    <row r="101" spans="1:31" ht="11.25" hidden="1"/>
    <row r="102" spans="1:31" ht="11.25" hidden="1"/>
    <row r="103" spans="1:31" ht="11.25" hidden="1"/>
    <row r="104" spans="1:31" s="2" customFormat="1" ht="6.95" customHeight="1">
      <c r="A104" s="33"/>
      <c r="B104" s="50"/>
      <c r="C104" s="51"/>
      <c r="D104" s="51"/>
      <c r="E104" s="51"/>
      <c r="F104" s="51"/>
      <c r="G104" s="51"/>
      <c r="H104" s="51"/>
      <c r="I104" s="51"/>
      <c r="J104" s="51"/>
      <c r="K104" s="51"/>
      <c r="L104" s="43"/>
      <c r="S104" s="33"/>
      <c r="T104" s="33"/>
      <c r="U104" s="33"/>
      <c r="V104" s="33"/>
      <c r="W104" s="33"/>
      <c r="X104" s="33"/>
      <c r="Y104" s="33"/>
      <c r="Z104" s="33"/>
      <c r="AA104" s="33"/>
      <c r="AB104" s="33"/>
      <c r="AC104" s="33"/>
      <c r="AD104" s="33"/>
      <c r="AE104" s="33"/>
    </row>
    <row r="105" spans="1:31" s="2" customFormat="1" ht="24.95" customHeight="1">
      <c r="A105" s="33"/>
      <c r="B105" s="34"/>
      <c r="C105" s="22" t="s">
        <v>125</v>
      </c>
      <c r="D105" s="33"/>
      <c r="E105" s="33"/>
      <c r="F105" s="33"/>
      <c r="G105" s="33"/>
      <c r="H105" s="33"/>
      <c r="I105" s="33"/>
      <c r="J105" s="33"/>
      <c r="K105" s="33"/>
      <c r="L105" s="43"/>
      <c r="S105" s="33"/>
      <c r="T105" s="33"/>
      <c r="U105" s="33"/>
      <c r="V105" s="33"/>
      <c r="W105" s="33"/>
      <c r="X105" s="33"/>
      <c r="Y105" s="33"/>
      <c r="Z105" s="33"/>
      <c r="AA105" s="33"/>
      <c r="AB105" s="33"/>
      <c r="AC105" s="33"/>
      <c r="AD105" s="33"/>
      <c r="AE105" s="33"/>
    </row>
    <row r="106" spans="1:31" s="2" customFormat="1" ht="6.95" customHeight="1">
      <c r="A106" s="33"/>
      <c r="B106" s="34"/>
      <c r="C106" s="33"/>
      <c r="D106" s="33"/>
      <c r="E106" s="33"/>
      <c r="F106" s="33"/>
      <c r="G106" s="33"/>
      <c r="H106" s="33"/>
      <c r="I106" s="33"/>
      <c r="J106" s="33"/>
      <c r="K106" s="33"/>
      <c r="L106" s="43"/>
      <c r="S106" s="33"/>
      <c r="T106" s="33"/>
      <c r="U106" s="33"/>
      <c r="V106" s="33"/>
      <c r="W106" s="33"/>
      <c r="X106" s="33"/>
      <c r="Y106" s="33"/>
      <c r="Z106" s="33"/>
      <c r="AA106" s="33"/>
      <c r="AB106" s="33"/>
      <c r="AC106" s="33"/>
      <c r="AD106" s="33"/>
      <c r="AE106" s="33"/>
    </row>
    <row r="107" spans="1:31" s="2" customFormat="1" ht="12" customHeight="1">
      <c r="A107" s="33"/>
      <c r="B107" s="34"/>
      <c r="C107" s="28" t="s">
        <v>16</v>
      </c>
      <c r="D107" s="33"/>
      <c r="E107" s="33"/>
      <c r="F107" s="33"/>
      <c r="G107" s="33"/>
      <c r="H107" s="33"/>
      <c r="I107" s="33"/>
      <c r="J107" s="33"/>
      <c r="K107" s="33"/>
      <c r="L107" s="43"/>
      <c r="S107" s="33"/>
      <c r="T107" s="33"/>
      <c r="U107" s="33"/>
      <c r="V107" s="33"/>
      <c r="W107" s="33"/>
      <c r="X107" s="33"/>
      <c r="Y107" s="33"/>
      <c r="Z107" s="33"/>
      <c r="AA107" s="33"/>
      <c r="AB107" s="33"/>
      <c r="AC107" s="33"/>
      <c r="AD107" s="33"/>
      <c r="AE107" s="33"/>
    </row>
    <row r="108" spans="1:31" s="2" customFormat="1" ht="16.5" customHeight="1">
      <c r="A108" s="33"/>
      <c r="B108" s="34"/>
      <c r="C108" s="33"/>
      <c r="D108" s="33"/>
      <c r="E108" s="261" t="str">
        <f>E7</f>
        <v>PD - Regenerace sídliště Nádražní II etapa</v>
      </c>
      <c r="F108" s="262"/>
      <c r="G108" s="262"/>
      <c r="H108" s="262"/>
      <c r="I108" s="33"/>
      <c r="J108" s="33"/>
      <c r="K108" s="33"/>
      <c r="L108" s="43"/>
      <c r="S108" s="33"/>
      <c r="T108" s="33"/>
      <c r="U108" s="33"/>
      <c r="V108" s="33"/>
      <c r="W108" s="33"/>
      <c r="X108" s="33"/>
      <c r="Y108" s="33"/>
      <c r="Z108" s="33"/>
      <c r="AA108" s="33"/>
      <c r="AB108" s="33"/>
      <c r="AC108" s="33"/>
      <c r="AD108" s="33"/>
      <c r="AE108" s="33"/>
    </row>
    <row r="109" spans="1:31" s="2" customFormat="1" ht="12" customHeight="1">
      <c r="A109" s="33"/>
      <c r="B109" s="34"/>
      <c r="C109" s="28" t="s">
        <v>110</v>
      </c>
      <c r="D109" s="33"/>
      <c r="E109" s="33"/>
      <c r="F109" s="33"/>
      <c r="G109" s="33"/>
      <c r="H109" s="33"/>
      <c r="I109" s="33"/>
      <c r="J109" s="33"/>
      <c r="K109" s="33"/>
      <c r="L109" s="43"/>
      <c r="S109" s="33"/>
      <c r="T109" s="33"/>
      <c r="U109" s="33"/>
      <c r="V109" s="33"/>
      <c r="W109" s="33"/>
      <c r="X109" s="33"/>
      <c r="Y109" s="33"/>
      <c r="Z109" s="33"/>
      <c r="AA109" s="33"/>
      <c r="AB109" s="33"/>
      <c r="AC109" s="33"/>
      <c r="AD109" s="33"/>
      <c r="AE109" s="33"/>
    </row>
    <row r="110" spans="1:31" s="2" customFormat="1" ht="16.5" customHeight="1">
      <c r="A110" s="33"/>
      <c r="B110" s="34"/>
      <c r="C110" s="33"/>
      <c r="D110" s="33"/>
      <c r="E110" s="226" t="str">
        <f>E9</f>
        <v>část - A - přeložka - CETIN</v>
      </c>
      <c r="F110" s="263"/>
      <c r="G110" s="263"/>
      <c r="H110" s="263"/>
      <c r="I110" s="33"/>
      <c r="J110" s="33"/>
      <c r="K110" s="33"/>
      <c r="L110" s="43"/>
      <c r="S110" s="33"/>
      <c r="T110" s="33"/>
      <c r="U110" s="33"/>
      <c r="V110" s="33"/>
      <c r="W110" s="33"/>
      <c r="X110" s="33"/>
      <c r="Y110" s="33"/>
      <c r="Z110" s="33"/>
      <c r="AA110" s="33"/>
      <c r="AB110" s="33"/>
      <c r="AC110" s="33"/>
      <c r="AD110" s="33"/>
      <c r="AE110" s="33"/>
    </row>
    <row r="111" spans="1:31" s="2" customFormat="1" ht="6.95" customHeight="1">
      <c r="A111" s="33"/>
      <c r="B111" s="34"/>
      <c r="C111" s="33"/>
      <c r="D111" s="33"/>
      <c r="E111" s="33"/>
      <c r="F111" s="33"/>
      <c r="G111" s="33"/>
      <c r="H111" s="33"/>
      <c r="I111" s="33"/>
      <c r="J111" s="33"/>
      <c r="K111" s="33"/>
      <c r="L111" s="43"/>
      <c r="S111" s="33"/>
      <c r="T111" s="33"/>
      <c r="U111" s="33"/>
      <c r="V111" s="33"/>
      <c r="W111" s="33"/>
      <c r="X111" s="33"/>
      <c r="Y111" s="33"/>
      <c r="Z111" s="33"/>
      <c r="AA111" s="33"/>
      <c r="AB111" s="33"/>
      <c r="AC111" s="33"/>
      <c r="AD111" s="33"/>
      <c r="AE111" s="33"/>
    </row>
    <row r="112" spans="1:31" s="2" customFormat="1" ht="12" customHeight="1">
      <c r="A112" s="33"/>
      <c r="B112" s="34"/>
      <c r="C112" s="28" t="s">
        <v>20</v>
      </c>
      <c r="D112" s="33"/>
      <c r="E112" s="33"/>
      <c r="F112" s="26" t="str">
        <f>F12</f>
        <v xml:space="preserve"> </v>
      </c>
      <c r="G112" s="33"/>
      <c r="H112" s="33"/>
      <c r="I112" s="28" t="s">
        <v>22</v>
      </c>
      <c r="J112" s="56" t="str">
        <f>IF(J12="","",J12)</f>
        <v>11. 8. 2022</v>
      </c>
      <c r="K112" s="33"/>
      <c r="L112" s="43"/>
      <c r="S112" s="33"/>
      <c r="T112" s="33"/>
      <c r="U112" s="33"/>
      <c r="V112" s="33"/>
      <c r="W112" s="33"/>
      <c r="X112" s="33"/>
      <c r="Y112" s="33"/>
      <c r="Z112" s="33"/>
      <c r="AA112" s="33"/>
      <c r="AB112" s="33"/>
      <c r="AC112" s="33"/>
      <c r="AD112" s="33"/>
      <c r="AE112" s="33"/>
    </row>
    <row r="113" spans="1:65" s="2" customFormat="1" ht="6.95" customHeight="1">
      <c r="A113" s="33"/>
      <c r="B113" s="34"/>
      <c r="C113" s="33"/>
      <c r="D113" s="33"/>
      <c r="E113" s="33"/>
      <c r="F113" s="33"/>
      <c r="G113" s="33"/>
      <c r="H113" s="33"/>
      <c r="I113" s="33"/>
      <c r="J113" s="33"/>
      <c r="K113" s="33"/>
      <c r="L113" s="43"/>
      <c r="S113" s="33"/>
      <c r="T113" s="33"/>
      <c r="U113" s="33"/>
      <c r="V113" s="33"/>
      <c r="W113" s="33"/>
      <c r="X113" s="33"/>
      <c r="Y113" s="33"/>
      <c r="Z113" s="33"/>
      <c r="AA113" s="33"/>
      <c r="AB113" s="33"/>
      <c r="AC113" s="33"/>
      <c r="AD113" s="33"/>
      <c r="AE113" s="33"/>
    </row>
    <row r="114" spans="1:65" s="2" customFormat="1" ht="15.2" customHeight="1">
      <c r="A114" s="33"/>
      <c r="B114" s="34"/>
      <c r="C114" s="28" t="s">
        <v>24</v>
      </c>
      <c r="D114" s="33"/>
      <c r="E114" s="33"/>
      <c r="F114" s="26" t="str">
        <f>E15</f>
        <v xml:space="preserve"> </v>
      </c>
      <c r="G114" s="33"/>
      <c r="H114" s="33"/>
      <c r="I114" s="28" t="s">
        <v>29</v>
      </c>
      <c r="J114" s="31" t="str">
        <f>E21</f>
        <v xml:space="preserve"> </v>
      </c>
      <c r="K114" s="33"/>
      <c r="L114" s="43"/>
      <c r="S114" s="33"/>
      <c r="T114" s="33"/>
      <c r="U114" s="33"/>
      <c r="V114" s="33"/>
      <c r="W114" s="33"/>
      <c r="X114" s="33"/>
      <c r="Y114" s="33"/>
      <c r="Z114" s="33"/>
      <c r="AA114" s="33"/>
      <c r="AB114" s="33"/>
      <c r="AC114" s="33"/>
      <c r="AD114" s="33"/>
      <c r="AE114" s="33"/>
    </row>
    <row r="115" spans="1:65" s="2" customFormat="1" ht="15.2" customHeight="1">
      <c r="A115" s="33"/>
      <c r="B115" s="34"/>
      <c r="C115" s="28" t="s">
        <v>27</v>
      </c>
      <c r="D115" s="33"/>
      <c r="E115" s="33"/>
      <c r="F115" s="26" t="str">
        <f>IF(E18="","",E18)</f>
        <v>Vyplň údaj</v>
      </c>
      <c r="G115" s="33"/>
      <c r="H115" s="33"/>
      <c r="I115" s="28" t="s">
        <v>31</v>
      </c>
      <c r="J115" s="31" t="str">
        <f>E24</f>
        <v xml:space="preserve"> </v>
      </c>
      <c r="K115" s="33"/>
      <c r="L115" s="43"/>
      <c r="S115" s="33"/>
      <c r="T115" s="33"/>
      <c r="U115" s="33"/>
      <c r="V115" s="33"/>
      <c r="W115" s="33"/>
      <c r="X115" s="33"/>
      <c r="Y115" s="33"/>
      <c r="Z115" s="33"/>
      <c r="AA115" s="33"/>
      <c r="AB115" s="33"/>
      <c r="AC115" s="33"/>
      <c r="AD115" s="33"/>
      <c r="AE115" s="33"/>
    </row>
    <row r="116" spans="1:65" s="2" customFormat="1" ht="10.35" customHeight="1">
      <c r="A116" s="33"/>
      <c r="B116" s="34"/>
      <c r="C116" s="33"/>
      <c r="D116" s="33"/>
      <c r="E116" s="33"/>
      <c r="F116" s="33"/>
      <c r="G116" s="33"/>
      <c r="H116" s="33"/>
      <c r="I116" s="33"/>
      <c r="J116" s="33"/>
      <c r="K116" s="33"/>
      <c r="L116" s="43"/>
      <c r="S116" s="33"/>
      <c r="T116" s="33"/>
      <c r="U116" s="33"/>
      <c r="V116" s="33"/>
      <c r="W116" s="33"/>
      <c r="X116" s="33"/>
      <c r="Y116" s="33"/>
      <c r="Z116" s="33"/>
      <c r="AA116" s="33"/>
      <c r="AB116" s="33"/>
      <c r="AC116" s="33"/>
      <c r="AD116" s="33"/>
      <c r="AE116" s="33"/>
    </row>
    <row r="117" spans="1:65" s="11" customFormat="1" ht="29.25" customHeight="1">
      <c r="A117" s="121"/>
      <c r="B117" s="122"/>
      <c r="C117" s="123" t="s">
        <v>126</v>
      </c>
      <c r="D117" s="124" t="s">
        <v>58</v>
      </c>
      <c r="E117" s="124" t="s">
        <v>54</v>
      </c>
      <c r="F117" s="124" t="s">
        <v>55</v>
      </c>
      <c r="G117" s="124" t="s">
        <v>127</v>
      </c>
      <c r="H117" s="124" t="s">
        <v>128</v>
      </c>
      <c r="I117" s="124" t="s">
        <v>129</v>
      </c>
      <c r="J117" s="124" t="s">
        <v>114</v>
      </c>
      <c r="K117" s="125" t="s">
        <v>130</v>
      </c>
      <c r="L117" s="126"/>
      <c r="M117" s="63" t="s">
        <v>1</v>
      </c>
      <c r="N117" s="64" t="s">
        <v>37</v>
      </c>
      <c r="O117" s="64" t="s">
        <v>131</v>
      </c>
      <c r="P117" s="64" t="s">
        <v>132</v>
      </c>
      <c r="Q117" s="64" t="s">
        <v>133</v>
      </c>
      <c r="R117" s="64" t="s">
        <v>134</v>
      </c>
      <c r="S117" s="64" t="s">
        <v>135</v>
      </c>
      <c r="T117" s="65" t="s">
        <v>136</v>
      </c>
      <c r="U117" s="121"/>
      <c r="V117" s="121"/>
      <c r="W117" s="121"/>
      <c r="X117" s="121"/>
      <c r="Y117" s="121"/>
      <c r="Z117" s="121"/>
      <c r="AA117" s="121"/>
      <c r="AB117" s="121"/>
      <c r="AC117" s="121"/>
      <c r="AD117" s="121"/>
      <c r="AE117" s="121"/>
    </row>
    <row r="118" spans="1:65" s="2" customFormat="1" ht="22.9" customHeight="1">
      <c r="A118" s="33"/>
      <c r="B118" s="34"/>
      <c r="C118" s="70" t="s">
        <v>137</v>
      </c>
      <c r="D118" s="33"/>
      <c r="E118" s="33"/>
      <c r="F118" s="33"/>
      <c r="G118" s="33"/>
      <c r="H118" s="33"/>
      <c r="I118" s="33"/>
      <c r="J118" s="127">
        <f>BK118</f>
        <v>0</v>
      </c>
      <c r="K118" s="33"/>
      <c r="L118" s="34"/>
      <c r="M118" s="66"/>
      <c r="N118" s="57"/>
      <c r="O118" s="67"/>
      <c r="P118" s="128">
        <f>P119</f>
        <v>0</v>
      </c>
      <c r="Q118" s="67"/>
      <c r="R118" s="128">
        <f>R119</f>
        <v>0</v>
      </c>
      <c r="S118" s="67"/>
      <c r="T118" s="129">
        <f>T119</f>
        <v>0</v>
      </c>
      <c r="U118" s="33"/>
      <c r="V118" s="33"/>
      <c r="W118" s="33"/>
      <c r="X118" s="33"/>
      <c r="Y118" s="33"/>
      <c r="Z118" s="33"/>
      <c r="AA118" s="33"/>
      <c r="AB118" s="33"/>
      <c r="AC118" s="33"/>
      <c r="AD118" s="33"/>
      <c r="AE118" s="33"/>
      <c r="AT118" s="18" t="s">
        <v>72</v>
      </c>
      <c r="AU118" s="18" t="s">
        <v>116</v>
      </c>
      <c r="BK118" s="130">
        <f>BK119</f>
        <v>0</v>
      </c>
    </row>
    <row r="119" spans="1:65" s="12" customFormat="1" ht="25.9" customHeight="1">
      <c r="B119" s="131"/>
      <c r="D119" s="132" t="s">
        <v>72</v>
      </c>
      <c r="E119" s="133" t="s">
        <v>772</v>
      </c>
      <c r="F119" s="133" t="s">
        <v>773</v>
      </c>
      <c r="I119" s="134"/>
      <c r="J119" s="135">
        <f>BK119</f>
        <v>0</v>
      </c>
      <c r="L119" s="131"/>
      <c r="M119" s="136"/>
      <c r="N119" s="137"/>
      <c r="O119" s="137"/>
      <c r="P119" s="138">
        <f>P120</f>
        <v>0</v>
      </c>
      <c r="Q119" s="137"/>
      <c r="R119" s="138">
        <f>R120</f>
        <v>0</v>
      </c>
      <c r="S119" s="137"/>
      <c r="T119" s="139">
        <f>T120</f>
        <v>0</v>
      </c>
      <c r="AR119" s="132" t="s">
        <v>147</v>
      </c>
      <c r="AT119" s="140" t="s">
        <v>72</v>
      </c>
      <c r="AU119" s="140" t="s">
        <v>73</v>
      </c>
      <c r="AY119" s="132" t="s">
        <v>140</v>
      </c>
      <c r="BK119" s="141">
        <f>BK120</f>
        <v>0</v>
      </c>
    </row>
    <row r="120" spans="1:65" s="12" customFormat="1" ht="22.9" customHeight="1">
      <c r="B120" s="131"/>
      <c r="D120" s="132" t="s">
        <v>72</v>
      </c>
      <c r="E120" s="142" t="s">
        <v>774</v>
      </c>
      <c r="F120" s="142" t="s">
        <v>775</v>
      </c>
      <c r="I120" s="134"/>
      <c r="J120" s="143">
        <f>BK120</f>
        <v>0</v>
      </c>
      <c r="L120" s="131"/>
      <c r="M120" s="136"/>
      <c r="N120" s="137"/>
      <c r="O120" s="137"/>
      <c r="P120" s="138">
        <f>SUM(P121:P123)</f>
        <v>0</v>
      </c>
      <c r="Q120" s="137"/>
      <c r="R120" s="138">
        <f>SUM(R121:R123)</f>
        <v>0</v>
      </c>
      <c r="S120" s="137"/>
      <c r="T120" s="139">
        <f>SUM(T121:T123)</f>
        <v>0</v>
      </c>
      <c r="AR120" s="132" t="s">
        <v>147</v>
      </c>
      <c r="AT120" s="140" t="s">
        <v>72</v>
      </c>
      <c r="AU120" s="140" t="s">
        <v>81</v>
      </c>
      <c r="AY120" s="132" t="s">
        <v>140</v>
      </c>
      <c r="BK120" s="141">
        <f>SUM(BK121:BK123)</f>
        <v>0</v>
      </c>
    </row>
    <row r="121" spans="1:65" s="2" customFormat="1" ht="16.5" customHeight="1">
      <c r="A121" s="33"/>
      <c r="B121" s="144"/>
      <c r="C121" s="145" t="s">
        <v>81</v>
      </c>
      <c r="D121" s="145" t="s">
        <v>142</v>
      </c>
      <c r="E121" s="146" t="s">
        <v>782</v>
      </c>
      <c r="F121" s="147" t="s">
        <v>786</v>
      </c>
      <c r="G121" s="148" t="s">
        <v>393</v>
      </c>
      <c r="H121" s="149">
        <v>1</v>
      </c>
      <c r="I121" s="150"/>
      <c r="J121" s="151">
        <f>ROUND(I121*H121,2)</f>
        <v>0</v>
      </c>
      <c r="K121" s="147" t="s">
        <v>1</v>
      </c>
      <c r="L121" s="34"/>
      <c r="M121" s="152" t="s">
        <v>1</v>
      </c>
      <c r="N121" s="153" t="s">
        <v>38</v>
      </c>
      <c r="O121" s="59"/>
      <c r="P121" s="154">
        <f>O121*H121</f>
        <v>0</v>
      </c>
      <c r="Q121" s="154">
        <v>0</v>
      </c>
      <c r="R121" s="154">
        <f>Q121*H121</f>
        <v>0</v>
      </c>
      <c r="S121" s="154">
        <v>0</v>
      </c>
      <c r="T121" s="155">
        <f>S121*H121</f>
        <v>0</v>
      </c>
      <c r="U121" s="33"/>
      <c r="V121" s="33"/>
      <c r="W121" s="33"/>
      <c r="X121" s="33"/>
      <c r="Y121" s="33"/>
      <c r="Z121" s="33"/>
      <c r="AA121" s="33"/>
      <c r="AB121" s="33"/>
      <c r="AC121" s="33"/>
      <c r="AD121" s="33"/>
      <c r="AE121" s="33"/>
      <c r="AR121" s="156" t="s">
        <v>778</v>
      </c>
      <c r="AT121" s="156" t="s">
        <v>142</v>
      </c>
      <c r="AU121" s="156" t="s">
        <v>83</v>
      </c>
      <c r="AY121" s="18" t="s">
        <v>140</v>
      </c>
      <c r="BE121" s="157">
        <f>IF(N121="základní",J121,0)</f>
        <v>0</v>
      </c>
      <c r="BF121" s="157">
        <f>IF(N121="snížená",J121,0)</f>
        <v>0</v>
      </c>
      <c r="BG121" s="157">
        <f>IF(N121="zákl. přenesená",J121,0)</f>
        <v>0</v>
      </c>
      <c r="BH121" s="157">
        <f>IF(N121="sníž. přenesená",J121,0)</f>
        <v>0</v>
      </c>
      <c r="BI121" s="157">
        <f>IF(N121="nulová",J121,0)</f>
        <v>0</v>
      </c>
      <c r="BJ121" s="18" t="s">
        <v>81</v>
      </c>
      <c r="BK121" s="157">
        <f>ROUND(I121*H121,2)</f>
        <v>0</v>
      </c>
      <c r="BL121" s="18" t="s">
        <v>778</v>
      </c>
      <c r="BM121" s="156" t="s">
        <v>787</v>
      </c>
    </row>
    <row r="122" spans="1:65" s="2" customFormat="1" ht="11.25">
      <c r="A122" s="33"/>
      <c r="B122" s="34"/>
      <c r="C122" s="33"/>
      <c r="D122" s="158" t="s">
        <v>149</v>
      </c>
      <c r="E122" s="33"/>
      <c r="F122" s="159" t="s">
        <v>786</v>
      </c>
      <c r="G122" s="33"/>
      <c r="H122" s="33"/>
      <c r="I122" s="160"/>
      <c r="J122" s="33"/>
      <c r="K122" s="33"/>
      <c r="L122" s="34"/>
      <c r="M122" s="161"/>
      <c r="N122" s="162"/>
      <c r="O122" s="59"/>
      <c r="P122" s="59"/>
      <c r="Q122" s="59"/>
      <c r="R122" s="59"/>
      <c r="S122" s="59"/>
      <c r="T122" s="60"/>
      <c r="U122" s="33"/>
      <c r="V122" s="33"/>
      <c r="W122" s="33"/>
      <c r="X122" s="33"/>
      <c r="Y122" s="33"/>
      <c r="Z122" s="33"/>
      <c r="AA122" s="33"/>
      <c r="AB122" s="33"/>
      <c r="AC122" s="33"/>
      <c r="AD122" s="33"/>
      <c r="AE122" s="33"/>
      <c r="AT122" s="18" t="s">
        <v>149</v>
      </c>
      <c r="AU122" s="18" t="s">
        <v>83</v>
      </c>
    </row>
    <row r="123" spans="1:65" s="13" customFormat="1" ht="11.25">
      <c r="B123" s="166"/>
      <c r="D123" s="158" t="s">
        <v>155</v>
      </c>
      <c r="E123" s="167" t="s">
        <v>1</v>
      </c>
      <c r="F123" s="168" t="s">
        <v>81</v>
      </c>
      <c r="H123" s="169">
        <v>1</v>
      </c>
      <c r="I123" s="170"/>
      <c r="L123" s="166"/>
      <c r="M123" s="211"/>
      <c r="N123" s="212"/>
      <c r="O123" s="212"/>
      <c r="P123" s="212"/>
      <c r="Q123" s="212"/>
      <c r="R123" s="212"/>
      <c r="S123" s="212"/>
      <c r="T123" s="213"/>
      <c r="AT123" s="167" t="s">
        <v>155</v>
      </c>
      <c r="AU123" s="167" t="s">
        <v>83</v>
      </c>
      <c r="AV123" s="13" t="s">
        <v>83</v>
      </c>
      <c r="AW123" s="13" t="s">
        <v>30</v>
      </c>
      <c r="AX123" s="13" t="s">
        <v>81</v>
      </c>
      <c r="AY123" s="167" t="s">
        <v>140</v>
      </c>
    </row>
    <row r="124" spans="1:65" s="2" customFormat="1" ht="6.95" customHeight="1">
      <c r="A124" s="33"/>
      <c r="B124" s="48"/>
      <c r="C124" s="49"/>
      <c r="D124" s="49"/>
      <c r="E124" s="49"/>
      <c r="F124" s="49"/>
      <c r="G124" s="49"/>
      <c r="H124" s="49"/>
      <c r="I124" s="49"/>
      <c r="J124" s="49"/>
      <c r="K124" s="49"/>
      <c r="L124" s="34"/>
      <c r="M124" s="33"/>
      <c r="O124" s="33"/>
      <c r="P124" s="33"/>
      <c r="Q124" s="33"/>
      <c r="R124" s="33"/>
      <c r="S124" s="33"/>
      <c r="T124" s="33"/>
      <c r="U124" s="33"/>
      <c r="V124" s="33"/>
      <c r="W124" s="33"/>
      <c r="X124" s="33"/>
      <c r="Y124" s="33"/>
      <c r="Z124" s="33"/>
      <c r="AA124" s="33"/>
      <c r="AB124" s="33"/>
      <c r="AC124" s="33"/>
      <c r="AD124" s="33"/>
      <c r="AE124" s="33"/>
    </row>
  </sheetData>
  <autoFilter ref="C117:K123" xr:uid="{00000000-0009-0000-0000-000006000000}"/>
  <mergeCells count="9">
    <mergeCell ref="E87:H87"/>
    <mergeCell ref="E108:H108"/>
    <mergeCell ref="E110:H110"/>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2:BM378"/>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48" t="s">
        <v>5</v>
      </c>
      <c r="M2" s="233"/>
      <c r="N2" s="233"/>
      <c r="O2" s="233"/>
      <c r="P2" s="233"/>
      <c r="Q2" s="233"/>
      <c r="R2" s="233"/>
      <c r="S2" s="233"/>
      <c r="T2" s="233"/>
      <c r="U2" s="233"/>
      <c r="V2" s="233"/>
      <c r="AT2" s="18" t="s">
        <v>94</v>
      </c>
    </row>
    <row r="3" spans="1:46" s="1" customFormat="1" ht="6.95" customHeight="1">
      <c r="B3" s="19"/>
      <c r="C3" s="20"/>
      <c r="D3" s="20"/>
      <c r="E3" s="20"/>
      <c r="F3" s="20"/>
      <c r="G3" s="20"/>
      <c r="H3" s="20"/>
      <c r="I3" s="20"/>
      <c r="J3" s="20"/>
      <c r="K3" s="20"/>
      <c r="L3" s="21"/>
      <c r="AT3" s="18" t="s">
        <v>83</v>
      </c>
    </row>
    <row r="4" spans="1:46" s="1" customFormat="1" ht="24.95" customHeight="1">
      <c r="B4" s="21"/>
      <c r="D4" s="22" t="s">
        <v>109</v>
      </c>
      <c r="L4" s="21"/>
      <c r="M4" s="94" t="s">
        <v>10</v>
      </c>
      <c r="AT4" s="18" t="s">
        <v>3</v>
      </c>
    </row>
    <row r="5" spans="1:46" s="1" customFormat="1" ht="6.95" customHeight="1">
      <c r="B5" s="21"/>
      <c r="L5" s="21"/>
    </row>
    <row r="6" spans="1:46" s="1" customFormat="1" ht="12" customHeight="1">
      <c r="B6" s="21"/>
      <c r="D6" s="28" t="s">
        <v>16</v>
      </c>
      <c r="L6" s="21"/>
    </row>
    <row r="7" spans="1:46" s="1" customFormat="1" ht="16.5" customHeight="1">
      <c r="B7" s="21"/>
      <c r="E7" s="261" t="str">
        <f>'Rekapitulace stavby'!K6</f>
        <v>PD - Regenerace sídliště Nádražní II etapa</v>
      </c>
      <c r="F7" s="262"/>
      <c r="G7" s="262"/>
      <c r="H7" s="262"/>
      <c r="L7" s="21"/>
    </row>
    <row r="8" spans="1:46" s="2" customFormat="1" ht="12" customHeight="1">
      <c r="A8" s="33"/>
      <c r="B8" s="34"/>
      <c r="C8" s="33"/>
      <c r="D8" s="28" t="s">
        <v>110</v>
      </c>
      <c r="E8" s="33"/>
      <c r="F8" s="33"/>
      <c r="G8" s="33"/>
      <c r="H8" s="33"/>
      <c r="I8" s="33"/>
      <c r="J8" s="33"/>
      <c r="K8" s="33"/>
      <c r="L8" s="43"/>
      <c r="S8" s="33"/>
      <c r="T8" s="33"/>
      <c r="U8" s="33"/>
      <c r="V8" s="33"/>
      <c r="W8" s="33"/>
      <c r="X8" s="33"/>
      <c r="Y8" s="33"/>
      <c r="Z8" s="33"/>
      <c r="AA8" s="33"/>
      <c r="AB8" s="33"/>
      <c r="AC8" s="33"/>
      <c r="AD8" s="33"/>
      <c r="AE8" s="33"/>
    </row>
    <row r="9" spans="1:46" s="2" customFormat="1" ht="16.5" customHeight="1">
      <c r="A9" s="33"/>
      <c r="B9" s="34"/>
      <c r="C9" s="33"/>
      <c r="D9" s="33"/>
      <c r="E9" s="226" t="s">
        <v>788</v>
      </c>
      <c r="F9" s="263"/>
      <c r="G9" s="263"/>
      <c r="H9" s="263"/>
      <c r="I9" s="33"/>
      <c r="J9" s="33"/>
      <c r="K9" s="33"/>
      <c r="L9" s="43"/>
      <c r="S9" s="33"/>
      <c r="T9" s="33"/>
      <c r="U9" s="33"/>
      <c r="V9" s="33"/>
      <c r="W9" s="33"/>
      <c r="X9" s="33"/>
      <c r="Y9" s="33"/>
      <c r="Z9" s="33"/>
      <c r="AA9" s="33"/>
      <c r="AB9" s="33"/>
      <c r="AC9" s="33"/>
      <c r="AD9" s="33"/>
      <c r="AE9" s="33"/>
    </row>
    <row r="10" spans="1:46" s="2" customFormat="1" ht="11.25">
      <c r="A10" s="33"/>
      <c r="B10" s="34"/>
      <c r="C10" s="33"/>
      <c r="D10" s="33"/>
      <c r="E10" s="33"/>
      <c r="F10" s="33"/>
      <c r="G10" s="33"/>
      <c r="H10" s="33"/>
      <c r="I10" s="33"/>
      <c r="J10" s="33"/>
      <c r="K10" s="33"/>
      <c r="L10" s="43"/>
      <c r="S10" s="33"/>
      <c r="T10" s="33"/>
      <c r="U10" s="33"/>
      <c r="V10" s="33"/>
      <c r="W10" s="33"/>
      <c r="X10" s="33"/>
      <c r="Y10" s="33"/>
      <c r="Z10" s="33"/>
      <c r="AA10" s="33"/>
      <c r="AB10" s="33"/>
      <c r="AC10" s="33"/>
      <c r="AD10" s="33"/>
      <c r="AE10" s="33"/>
    </row>
    <row r="11" spans="1:46" s="2" customFormat="1" ht="12" customHeight="1">
      <c r="A11" s="33"/>
      <c r="B11" s="34"/>
      <c r="C11" s="33"/>
      <c r="D11" s="28" t="s">
        <v>18</v>
      </c>
      <c r="E11" s="33"/>
      <c r="F11" s="26" t="s">
        <v>1</v>
      </c>
      <c r="G11" s="33"/>
      <c r="H11" s="33"/>
      <c r="I11" s="28" t="s">
        <v>19</v>
      </c>
      <c r="J11" s="26" t="s">
        <v>1</v>
      </c>
      <c r="K11" s="33"/>
      <c r="L11" s="43"/>
      <c r="S11" s="33"/>
      <c r="T11" s="33"/>
      <c r="U11" s="33"/>
      <c r="V11" s="33"/>
      <c r="W11" s="33"/>
      <c r="X11" s="33"/>
      <c r="Y11" s="33"/>
      <c r="Z11" s="33"/>
      <c r="AA11" s="33"/>
      <c r="AB11" s="33"/>
      <c r="AC11" s="33"/>
      <c r="AD11" s="33"/>
      <c r="AE11" s="33"/>
    </row>
    <row r="12" spans="1:46" s="2" customFormat="1" ht="12" customHeight="1">
      <c r="A12" s="33"/>
      <c r="B12" s="34"/>
      <c r="C12" s="33"/>
      <c r="D12" s="28" t="s">
        <v>20</v>
      </c>
      <c r="E12" s="33"/>
      <c r="F12" s="26" t="s">
        <v>21</v>
      </c>
      <c r="G12" s="33"/>
      <c r="H12" s="33"/>
      <c r="I12" s="28" t="s">
        <v>22</v>
      </c>
      <c r="J12" s="56" t="str">
        <f>'Rekapitulace stavby'!AN8</f>
        <v>11. 8. 2022</v>
      </c>
      <c r="K12" s="33"/>
      <c r="L12" s="43"/>
      <c r="S12" s="33"/>
      <c r="T12" s="33"/>
      <c r="U12" s="33"/>
      <c r="V12" s="33"/>
      <c r="W12" s="33"/>
      <c r="X12" s="33"/>
      <c r="Y12" s="33"/>
      <c r="Z12" s="33"/>
      <c r="AA12" s="33"/>
      <c r="AB12" s="33"/>
      <c r="AC12" s="33"/>
      <c r="AD12" s="33"/>
      <c r="AE12" s="33"/>
    </row>
    <row r="13" spans="1:46" s="2" customFormat="1" ht="10.9" customHeight="1">
      <c r="A13" s="33"/>
      <c r="B13" s="34"/>
      <c r="C13" s="33"/>
      <c r="D13" s="33"/>
      <c r="E13" s="33"/>
      <c r="F13" s="33"/>
      <c r="G13" s="33"/>
      <c r="H13" s="33"/>
      <c r="I13" s="33"/>
      <c r="J13" s="33"/>
      <c r="K13" s="33"/>
      <c r="L13" s="43"/>
      <c r="S13" s="33"/>
      <c r="T13" s="33"/>
      <c r="U13" s="33"/>
      <c r="V13" s="33"/>
      <c r="W13" s="33"/>
      <c r="X13" s="33"/>
      <c r="Y13" s="33"/>
      <c r="Z13" s="33"/>
      <c r="AA13" s="33"/>
      <c r="AB13" s="33"/>
      <c r="AC13" s="33"/>
      <c r="AD13" s="33"/>
      <c r="AE13" s="33"/>
    </row>
    <row r="14" spans="1:46" s="2" customFormat="1" ht="12" customHeight="1">
      <c r="A14" s="33"/>
      <c r="B14" s="34"/>
      <c r="C14" s="33"/>
      <c r="D14" s="28" t="s">
        <v>24</v>
      </c>
      <c r="E14" s="33"/>
      <c r="F14" s="33"/>
      <c r="G14" s="33"/>
      <c r="H14" s="33"/>
      <c r="I14" s="28" t="s">
        <v>25</v>
      </c>
      <c r="J14" s="26" t="str">
        <f>IF('Rekapitulace stavby'!AN10="","",'Rekapitulace stavby'!AN10)</f>
        <v/>
      </c>
      <c r="K14" s="33"/>
      <c r="L14" s="43"/>
      <c r="S14" s="33"/>
      <c r="T14" s="33"/>
      <c r="U14" s="33"/>
      <c r="V14" s="33"/>
      <c r="W14" s="33"/>
      <c r="X14" s="33"/>
      <c r="Y14" s="33"/>
      <c r="Z14" s="33"/>
      <c r="AA14" s="33"/>
      <c r="AB14" s="33"/>
      <c r="AC14" s="33"/>
      <c r="AD14" s="33"/>
      <c r="AE14" s="33"/>
    </row>
    <row r="15" spans="1:46" s="2" customFormat="1" ht="18" customHeight="1">
      <c r="A15" s="33"/>
      <c r="B15" s="34"/>
      <c r="C15" s="33"/>
      <c r="D15" s="33"/>
      <c r="E15" s="26" t="str">
        <f>IF('Rekapitulace stavby'!E11="","",'Rekapitulace stavby'!E11)</f>
        <v xml:space="preserve"> </v>
      </c>
      <c r="F15" s="33"/>
      <c r="G15" s="33"/>
      <c r="H15" s="33"/>
      <c r="I15" s="28" t="s">
        <v>26</v>
      </c>
      <c r="J15" s="26" t="str">
        <f>IF('Rekapitulace stavby'!AN11="","",'Rekapitulace stavby'!AN11)</f>
        <v/>
      </c>
      <c r="K15" s="33"/>
      <c r="L15" s="43"/>
      <c r="S15" s="33"/>
      <c r="T15" s="33"/>
      <c r="U15" s="33"/>
      <c r="V15" s="33"/>
      <c r="W15" s="33"/>
      <c r="X15" s="33"/>
      <c r="Y15" s="33"/>
      <c r="Z15" s="33"/>
      <c r="AA15" s="33"/>
      <c r="AB15" s="33"/>
      <c r="AC15" s="33"/>
      <c r="AD15" s="33"/>
      <c r="AE15" s="33"/>
    </row>
    <row r="16" spans="1:46" s="2" customFormat="1" ht="6.95" customHeight="1">
      <c r="A16" s="33"/>
      <c r="B16" s="34"/>
      <c r="C16" s="33"/>
      <c r="D16" s="33"/>
      <c r="E16" s="33"/>
      <c r="F16" s="33"/>
      <c r="G16" s="33"/>
      <c r="H16" s="33"/>
      <c r="I16" s="33"/>
      <c r="J16" s="33"/>
      <c r="K16" s="33"/>
      <c r="L16" s="43"/>
      <c r="S16" s="33"/>
      <c r="T16" s="33"/>
      <c r="U16" s="33"/>
      <c r="V16" s="33"/>
      <c r="W16" s="33"/>
      <c r="X16" s="33"/>
      <c r="Y16" s="33"/>
      <c r="Z16" s="33"/>
      <c r="AA16" s="33"/>
      <c r="AB16" s="33"/>
      <c r="AC16" s="33"/>
      <c r="AD16" s="33"/>
      <c r="AE16" s="33"/>
    </row>
    <row r="17" spans="1:31" s="2" customFormat="1" ht="12" customHeight="1">
      <c r="A17" s="33"/>
      <c r="B17" s="34"/>
      <c r="C17" s="33"/>
      <c r="D17" s="28" t="s">
        <v>27</v>
      </c>
      <c r="E17" s="33"/>
      <c r="F17" s="33"/>
      <c r="G17" s="33"/>
      <c r="H17" s="33"/>
      <c r="I17" s="28" t="s">
        <v>25</v>
      </c>
      <c r="J17" s="29" t="str">
        <f>'Rekapitulace stavby'!AN13</f>
        <v>Vyplň údaj</v>
      </c>
      <c r="K17" s="33"/>
      <c r="L17" s="43"/>
      <c r="S17" s="33"/>
      <c r="T17" s="33"/>
      <c r="U17" s="33"/>
      <c r="V17" s="33"/>
      <c r="W17" s="33"/>
      <c r="X17" s="33"/>
      <c r="Y17" s="33"/>
      <c r="Z17" s="33"/>
      <c r="AA17" s="33"/>
      <c r="AB17" s="33"/>
      <c r="AC17" s="33"/>
      <c r="AD17" s="33"/>
      <c r="AE17" s="33"/>
    </row>
    <row r="18" spans="1:31" s="2" customFormat="1" ht="18" customHeight="1">
      <c r="A18" s="33"/>
      <c r="B18" s="34"/>
      <c r="C18" s="33"/>
      <c r="D18" s="33"/>
      <c r="E18" s="264" t="str">
        <f>'Rekapitulace stavby'!E14</f>
        <v>Vyplň údaj</v>
      </c>
      <c r="F18" s="232"/>
      <c r="G18" s="232"/>
      <c r="H18" s="232"/>
      <c r="I18" s="28" t="s">
        <v>26</v>
      </c>
      <c r="J18" s="29" t="str">
        <f>'Rekapitulace stavby'!AN14</f>
        <v>Vyplň údaj</v>
      </c>
      <c r="K18" s="33"/>
      <c r="L18" s="43"/>
      <c r="S18" s="33"/>
      <c r="T18" s="33"/>
      <c r="U18" s="33"/>
      <c r="V18" s="33"/>
      <c r="W18" s="33"/>
      <c r="X18" s="33"/>
      <c r="Y18" s="33"/>
      <c r="Z18" s="33"/>
      <c r="AA18" s="33"/>
      <c r="AB18" s="33"/>
      <c r="AC18" s="33"/>
      <c r="AD18" s="33"/>
      <c r="AE18" s="33"/>
    </row>
    <row r="19" spans="1:31" s="2" customFormat="1" ht="6.95" customHeight="1">
      <c r="A19" s="33"/>
      <c r="B19" s="34"/>
      <c r="C19" s="33"/>
      <c r="D19" s="33"/>
      <c r="E19" s="33"/>
      <c r="F19" s="33"/>
      <c r="G19" s="33"/>
      <c r="H19" s="33"/>
      <c r="I19" s="33"/>
      <c r="J19" s="33"/>
      <c r="K19" s="33"/>
      <c r="L19" s="43"/>
      <c r="S19" s="33"/>
      <c r="T19" s="33"/>
      <c r="U19" s="33"/>
      <c r="V19" s="33"/>
      <c r="W19" s="33"/>
      <c r="X19" s="33"/>
      <c r="Y19" s="33"/>
      <c r="Z19" s="33"/>
      <c r="AA19" s="33"/>
      <c r="AB19" s="33"/>
      <c r="AC19" s="33"/>
      <c r="AD19" s="33"/>
      <c r="AE19" s="33"/>
    </row>
    <row r="20" spans="1:31" s="2" customFormat="1" ht="12" customHeight="1">
      <c r="A20" s="33"/>
      <c r="B20" s="34"/>
      <c r="C20" s="33"/>
      <c r="D20" s="28" t="s">
        <v>29</v>
      </c>
      <c r="E20" s="33"/>
      <c r="F20" s="33"/>
      <c r="G20" s="33"/>
      <c r="H20" s="33"/>
      <c r="I20" s="28" t="s">
        <v>25</v>
      </c>
      <c r="J20" s="26" t="str">
        <f>IF('Rekapitulace stavby'!AN16="","",'Rekapitulace stavby'!AN16)</f>
        <v/>
      </c>
      <c r="K20" s="33"/>
      <c r="L20" s="43"/>
      <c r="S20" s="33"/>
      <c r="T20" s="33"/>
      <c r="U20" s="33"/>
      <c r="V20" s="33"/>
      <c r="W20" s="33"/>
      <c r="X20" s="33"/>
      <c r="Y20" s="33"/>
      <c r="Z20" s="33"/>
      <c r="AA20" s="33"/>
      <c r="AB20" s="33"/>
      <c r="AC20" s="33"/>
      <c r="AD20" s="33"/>
      <c r="AE20" s="33"/>
    </row>
    <row r="21" spans="1:31" s="2" customFormat="1" ht="18" customHeight="1">
      <c r="A21" s="33"/>
      <c r="B21" s="34"/>
      <c r="C21" s="33"/>
      <c r="D21" s="33"/>
      <c r="E21" s="26" t="str">
        <f>IF('Rekapitulace stavby'!E17="","",'Rekapitulace stavby'!E17)</f>
        <v xml:space="preserve"> </v>
      </c>
      <c r="F21" s="33"/>
      <c r="G21" s="33"/>
      <c r="H21" s="33"/>
      <c r="I21" s="28" t="s">
        <v>26</v>
      </c>
      <c r="J21" s="26" t="str">
        <f>IF('Rekapitulace stavby'!AN17="","",'Rekapitulace stavby'!AN17)</f>
        <v/>
      </c>
      <c r="K21" s="33"/>
      <c r="L21" s="43"/>
      <c r="S21" s="33"/>
      <c r="T21" s="33"/>
      <c r="U21" s="33"/>
      <c r="V21" s="33"/>
      <c r="W21" s="33"/>
      <c r="X21" s="33"/>
      <c r="Y21" s="33"/>
      <c r="Z21" s="33"/>
      <c r="AA21" s="33"/>
      <c r="AB21" s="33"/>
      <c r="AC21" s="33"/>
      <c r="AD21" s="33"/>
      <c r="AE21" s="33"/>
    </row>
    <row r="22" spans="1:31" s="2" customFormat="1" ht="6.95" customHeight="1">
      <c r="A22" s="33"/>
      <c r="B22" s="34"/>
      <c r="C22" s="33"/>
      <c r="D22" s="33"/>
      <c r="E22" s="33"/>
      <c r="F22" s="33"/>
      <c r="G22" s="33"/>
      <c r="H22" s="33"/>
      <c r="I22" s="33"/>
      <c r="J22" s="33"/>
      <c r="K22" s="33"/>
      <c r="L22" s="43"/>
      <c r="S22" s="33"/>
      <c r="T22" s="33"/>
      <c r="U22" s="33"/>
      <c r="V22" s="33"/>
      <c r="W22" s="33"/>
      <c r="X22" s="33"/>
      <c r="Y22" s="33"/>
      <c r="Z22" s="33"/>
      <c r="AA22" s="33"/>
      <c r="AB22" s="33"/>
      <c r="AC22" s="33"/>
      <c r="AD22" s="33"/>
      <c r="AE22" s="33"/>
    </row>
    <row r="23" spans="1:31" s="2" customFormat="1" ht="12" customHeight="1">
      <c r="A23" s="33"/>
      <c r="B23" s="34"/>
      <c r="C23" s="33"/>
      <c r="D23" s="28" t="s">
        <v>31</v>
      </c>
      <c r="E23" s="33"/>
      <c r="F23" s="33"/>
      <c r="G23" s="33"/>
      <c r="H23" s="33"/>
      <c r="I23" s="28" t="s">
        <v>25</v>
      </c>
      <c r="J23" s="26" t="str">
        <f>IF('Rekapitulace stavby'!AN19="","",'Rekapitulace stavby'!AN19)</f>
        <v/>
      </c>
      <c r="K23" s="33"/>
      <c r="L23" s="43"/>
      <c r="S23" s="33"/>
      <c r="T23" s="33"/>
      <c r="U23" s="33"/>
      <c r="V23" s="33"/>
      <c r="W23" s="33"/>
      <c r="X23" s="33"/>
      <c r="Y23" s="33"/>
      <c r="Z23" s="33"/>
      <c r="AA23" s="33"/>
      <c r="AB23" s="33"/>
      <c r="AC23" s="33"/>
      <c r="AD23" s="33"/>
      <c r="AE23" s="33"/>
    </row>
    <row r="24" spans="1:31" s="2" customFormat="1" ht="18" customHeight="1">
      <c r="A24" s="33"/>
      <c r="B24" s="34"/>
      <c r="C24" s="33"/>
      <c r="D24" s="33"/>
      <c r="E24" s="26" t="str">
        <f>IF('Rekapitulace stavby'!E20="","",'Rekapitulace stavby'!E20)</f>
        <v xml:space="preserve"> </v>
      </c>
      <c r="F24" s="33"/>
      <c r="G24" s="33"/>
      <c r="H24" s="33"/>
      <c r="I24" s="28" t="s">
        <v>26</v>
      </c>
      <c r="J24" s="26" t="str">
        <f>IF('Rekapitulace stavby'!AN20="","",'Rekapitulace stavby'!AN20)</f>
        <v/>
      </c>
      <c r="K24" s="33"/>
      <c r="L24" s="43"/>
      <c r="S24" s="33"/>
      <c r="T24" s="33"/>
      <c r="U24" s="33"/>
      <c r="V24" s="33"/>
      <c r="W24" s="33"/>
      <c r="X24" s="33"/>
      <c r="Y24" s="33"/>
      <c r="Z24" s="33"/>
      <c r="AA24" s="33"/>
      <c r="AB24" s="33"/>
      <c r="AC24" s="33"/>
      <c r="AD24" s="33"/>
      <c r="AE24" s="33"/>
    </row>
    <row r="25" spans="1:31" s="2" customFormat="1" ht="6.95" customHeight="1">
      <c r="A25" s="33"/>
      <c r="B25" s="34"/>
      <c r="C25" s="33"/>
      <c r="D25" s="33"/>
      <c r="E25" s="33"/>
      <c r="F25" s="33"/>
      <c r="G25" s="33"/>
      <c r="H25" s="33"/>
      <c r="I25" s="33"/>
      <c r="J25" s="33"/>
      <c r="K25" s="33"/>
      <c r="L25" s="43"/>
      <c r="S25" s="33"/>
      <c r="T25" s="33"/>
      <c r="U25" s="33"/>
      <c r="V25" s="33"/>
      <c r="W25" s="33"/>
      <c r="X25" s="33"/>
      <c r="Y25" s="33"/>
      <c r="Z25" s="33"/>
      <c r="AA25" s="33"/>
      <c r="AB25" s="33"/>
      <c r="AC25" s="33"/>
      <c r="AD25" s="33"/>
      <c r="AE25" s="33"/>
    </row>
    <row r="26" spans="1:31" s="2" customFormat="1" ht="12" customHeight="1">
      <c r="A26" s="33"/>
      <c r="B26" s="34"/>
      <c r="C26" s="33"/>
      <c r="D26" s="28" t="s">
        <v>32</v>
      </c>
      <c r="E26" s="33"/>
      <c r="F26" s="33"/>
      <c r="G26" s="33"/>
      <c r="H26" s="33"/>
      <c r="I26" s="33"/>
      <c r="J26" s="33"/>
      <c r="K26" s="33"/>
      <c r="L26" s="43"/>
      <c r="S26" s="33"/>
      <c r="T26" s="33"/>
      <c r="U26" s="33"/>
      <c r="V26" s="33"/>
      <c r="W26" s="33"/>
      <c r="X26" s="33"/>
      <c r="Y26" s="33"/>
      <c r="Z26" s="33"/>
      <c r="AA26" s="33"/>
      <c r="AB26" s="33"/>
      <c r="AC26" s="33"/>
      <c r="AD26" s="33"/>
      <c r="AE26" s="33"/>
    </row>
    <row r="27" spans="1:31" s="8" customFormat="1" ht="16.5" customHeight="1">
      <c r="A27" s="95"/>
      <c r="B27" s="96"/>
      <c r="C27" s="95"/>
      <c r="D27" s="95"/>
      <c r="E27" s="237" t="s">
        <v>1</v>
      </c>
      <c r="F27" s="237"/>
      <c r="G27" s="237"/>
      <c r="H27" s="237"/>
      <c r="I27" s="95"/>
      <c r="J27" s="95"/>
      <c r="K27" s="95"/>
      <c r="L27" s="97"/>
      <c r="S27" s="95"/>
      <c r="T27" s="95"/>
      <c r="U27" s="95"/>
      <c r="V27" s="95"/>
      <c r="W27" s="95"/>
      <c r="X27" s="95"/>
      <c r="Y27" s="95"/>
      <c r="Z27" s="95"/>
      <c r="AA27" s="95"/>
      <c r="AB27" s="95"/>
      <c r="AC27" s="95"/>
      <c r="AD27" s="95"/>
      <c r="AE27" s="95"/>
    </row>
    <row r="28" spans="1:31" s="2" customFormat="1" ht="6.95" customHeight="1">
      <c r="A28" s="33"/>
      <c r="B28" s="34"/>
      <c r="C28" s="33"/>
      <c r="D28" s="33"/>
      <c r="E28" s="33"/>
      <c r="F28" s="33"/>
      <c r="G28" s="33"/>
      <c r="H28" s="33"/>
      <c r="I28" s="33"/>
      <c r="J28" s="33"/>
      <c r="K28" s="33"/>
      <c r="L28" s="43"/>
      <c r="S28" s="33"/>
      <c r="T28" s="33"/>
      <c r="U28" s="33"/>
      <c r="V28" s="33"/>
      <c r="W28" s="33"/>
      <c r="X28" s="33"/>
      <c r="Y28" s="33"/>
      <c r="Z28" s="33"/>
      <c r="AA28" s="33"/>
      <c r="AB28" s="33"/>
      <c r="AC28" s="33"/>
      <c r="AD28" s="33"/>
      <c r="AE28" s="33"/>
    </row>
    <row r="29" spans="1:31" s="2" customFormat="1" ht="6.95" customHeight="1">
      <c r="A29" s="33"/>
      <c r="B29" s="34"/>
      <c r="C29" s="33"/>
      <c r="D29" s="67"/>
      <c r="E29" s="67"/>
      <c r="F29" s="67"/>
      <c r="G29" s="67"/>
      <c r="H29" s="67"/>
      <c r="I29" s="67"/>
      <c r="J29" s="67"/>
      <c r="K29" s="67"/>
      <c r="L29" s="43"/>
      <c r="S29" s="33"/>
      <c r="T29" s="33"/>
      <c r="U29" s="33"/>
      <c r="V29" s="33"/>
      <c r="W29" s="33"/>
      <c r="X29" s="33"/>
      <c r="Y29" s="33"/>
      <c r="Z29" s="33"/>
      <c r="AA29" s="33"/>
      <c r="AB29" s="33"/>
      <c r="AC29" s="33"/>
      <c r="AD29" s="33"/>
      <c r="AE29" s="33"/>
    </row>
    <row r="30" spans="1:31" s="2" customFormat="1" ht="25.35" customHeight="1">
      <c r="A30" s="33"/>
      <c r="B30" s="34"/>
      <c r="C30" s="33"/>
      <c r="D30" s="98" t="s">
        <v>33</v>
      </c>
      <c r="E30" s="33"/>
      <c r="F30" s="33"/>
      <c r="G30" s="33"/>
      <c r="H30" s="33"/>
      <c r="I30" s="33"/>
      <c r="J30" s="72">
        <f>ROUND(J123, 2)</f>
        <v>0</v>
      </c>
      <c r="K30" s="33"/>
      <c r="L30" s="43"/>
      <c r="S30" s="33"/>
      <c r="T30" s="33"/>
      <c r="U30" s="33"/>
      <c r="V30" s="33"/>
      <c r="W30" s="33"/>
      <c r="X30" s="33"/>
      <c r="Y30" s="33"/>
      <c r="Z30" s="33"/>
      <c r="AA30" s="33"/>
      <c r="AB30" s="33"/>
      <c r="AC30" s="33"/>
      <c r="AD30" s="33"/>
      <c r="AE30" s="33"/>
    </row>
    <row r="31" spans="1:31" s="2" customFormat="1" ht="6.95" customHeight="1">
      <c r="A31" s="33"/>
      <c r="B31" s="34"/>
      <c r="C31" s="33"/>
      <c r="D31" s="67"/>
      <c r="E31" s="67"/>
      <c r="F31" s="67"/>
      <c r="G31" s="67"/>
      <c r="H31" s="67"/>
      <c r="I31" s="67"/>
      <c r="J31" s="67"/>
      <c r="K31" s="67"/>
      <c r="L31" s="43"/>
      <c r="S31" s="33"/>
      <c r="T31" s="33"/>
      <c r="U31" s="33"/>
      <c r="V31" s="33"/>
      <c r="W31" s="33"/>
      <c r="X31" s="33"/>
      <c r="Y31" s="33"/>
      <c r="Z31" s="33"/>
      <c r="AA31" s="33"/>
      <c r="AB31" s="33"/>
      <c r="AC31" s="33"/>
      <c r="AD31" s="33"/>
      <c r="AE31" s="33"/>
    </row>
    <row r="32" spans="1:31" s="2" customFormat="1" ht="14.45" customHeight="1">
      <c r="A32" s="33"/>
      <c r="B32" s="34"/>
      <c r="C32" s="33"/>
      <c r="D32" s="33"/>
      <c r="E32" s="33"/>
      <c r="F32" s="37" t="s">
        <v>35</v>
      </c>
      <c r="G32" s="33"/>
      <c r="H32" s="33"/>
      <c r="I32" s="37" t="s">
        <v>34</v>
      </c>
      <c r="J32" s="37" t="s">
        <v>36</v>
      </c>
      <c r="K32" s="33"/>
      <c r="L32" s="43"/>
      <c r="S32" s="33"/>
      <c r="T32" s="33"/>
      <c r="U32" s="33"/>
      <c r="V32" s="33"/>
      <c r="W32" s="33"/>
      <c r="X32" s="33"/>
      <c r="Y32" s="33"/>
      <c r="Z32" s="33"/>
      <c r="AA32" s="33"/>
      <c r="AB32" s="33"/>
      <c r="AC32" s="33"/>
      <c r="AD32" s="33"/>
      <c r="AE32" s="33"/>
    </row>
    <row r="33" spans="1:31" s="2" customFormat="1" ht="14.45" customHeight="1">
      <c r="A33" s="33"/>
      <c r="B33" s="34"/>
      <c r="C33" s="33"/>
      <c r="D33" s="99" t="s">
        <v>37</v>
      </c>
      <c r="E33" s="28" t="s">
        <v>38</v>
      </c>
      <c r="F33" s="100">
        <f>ROUND((SUM(BE123:BE377)),  2)</f>
        <v>0</v>
      </c>
      <c r="G33" s="33"/>
      <c r="H33" s="33"/>
      <c r="I33" s="101">
        <v>0.21</v>
      </c>
      <c r="J33" s="100">
        <f>ROUND(((SUM(BE123:BE377))*I33),  2)</f>
        <v>0</v>
      </c>
      <c r="K33" s="33"/>
      <c r="L33" s="43"/>
      <c r="S33" s="33"/>
      <c r="T33" s="33"/>
      <c r="U33" s="33"/>
      <c r="V33" s="33"/>
      <c r="W33" s="33"/>
      <c r="X33" s="33"/>
      <c r="Y33" s="33"/>
      <c r="Z33" s="33"/>
      <c r="AA33" s="33"/>
      <c r="AB33" s="33"/>
      <c r="AC33" s="33"/>
      <c r="AD33" s="33"/>
      <c r="AE33" s="33"/>
    </row>
    <row r="34" spans="1:31" s="2" customFormat="1" ht="14.45" customHeight="1">
      <c r="A34" s="33"/>
      <c r="B34" s="34"/>
      <c r="C34" s="33"/>
      <c r="D34" s="33"/>
      <c r="E34" s="28" t="s">
        <v>39</v>
      </c>
      <c r="F34" s="100">
        <f>ROUND((SUM(BF123:BF377)),  2)</f>
        <v>0</v>
      </c>
      <c r="G34" s="33"/>
      <c r="H34" s="33"/>
      <c r="I34" s="101">
        <v>0.15</v>
      </c>
      <c r="J34" s="100">
        <f>ROUND(((SUM(BF123:BF377))*I34),  2)</f>
        <v>0</v>
      </c>
      <c r="K34" s="33"/>
      <c r="L34" s="43"/>
      <c r="S34" s="33"/>
      <c r="T34" s="33"/>
      <c r="U34" s="33"/>
      <c r="V34" s="33"/>
      <c r="W34" s="33"/>
      <c r="X34" s="33"/>
      <c r="Y34" s="33"/>
      <c r="Z34" s="33"/>
      <c r="AA34" s="33"/>
      <c r="AB34" s="33"/>
      <c r="AC34" s="33"/>
      <c r="AD34" s="33"/>
      <c r="AE34" s="33"/>
    </row>
    <row r="35" spans="1:31" s="2" customFormat="1" ht="14.45" hidden="1" customHeight="1">
      <c r="A35" s="33"/>
      <c r="B35" s="34"/>
      <c r="C35" s="33"/>
      <c r="D35" s="33"/>
      <c r="E35" s="28" t="s">
        <v>40</v>
      </c>
      <c r="F35" s="100">
        <f>ROUND((SUM(BG123:BG377)),  2)</f>
        <v>0</v>
      </c>
      <c r="G35" s="33"/>
      <c r="H35" s="33"/>
      <c r="I35" s="101">
        <v>0.21</v>
      </c>
      <c r="J35" s="100">
        <f>0</f>
        <v>0</v>
      </c>
      <c r="K35" s="33"/>
      <c r="L35" s="43"/>
      <c r="S35" s="33"/>
      <c r="T35" s="33"/>
      <c r="U35" s="33"/>
      <c r="V35" s="33"/>
      <c r="W35" s="33"/>
      <c r="X35" s="33"/>
      <c r="Y35" s="33"/>
      <c r="Z35" s="33"/>
      <c r="AA35" s="33"/>
      <c r="AB35" s="33"/>
      <c r="AC35" s="33"/>
      <c r="AD35" s="33"/>
      <c r="AE35" s="33"/>
    </row>
    <row r="36" spans="1:31" s="2" customFormat="1" ht="14.45" hidden="1" customHeight="1">
      <c r="A36" s="33"/>
      <c r="B36" s="34"/>
      <c r="C36" s="33"/>
      <c r="D36" s="33"/>
      <c r="E36" s="28" t="s">
        <v>41</v>
      </c>
      <c r="F36" s="100">
        <f>ROUND((SUM(BH123:BH377)),  2)</f>
        <v>0</v>
      </c>
      <c r="G36" s="33"/>
      <c r="H36" s="33"/>
      <c r="I36" s="101">
        <v>0.15</v>
      </c>
      <c r="J36" s="100">
        <f>0</f>
        <v>0</v>
      </c>
      <c r="K36" s="33"/>
      <c r="L36" s="43"/>
      <c r="S36" s="33"/>
      <c r="T36" s="33"/>
      <c r="U36" s="33"/>
      <c r="V36" s="33"/>
      <c r="W36" s="33"/>
      <c r="X36" s="33"/>
      <c r="Y36" s="33"/>
      <c r="Z36" s="33"/>
      <c r="AA36" s="33"/>
      <c r="AB36" s="33"/>
      <c r="AC36" s="33"/>
      <c r="AD36" s="33"/>
      <c r="AE36" s="33"/>
    </row>
    <row r="37" spans="1:31" s="2" customFormat="1" ht="14.45" hidden="1" customHeight="1">
      <c r="A37" s="33"/>
      <c r="B37" s="34"/>
      <c r="C37" s="33"/>
      <c r="D37" s="33"/>
      <c r="E37" s="28" t="s">
        <v>42</v>
      </c>
      <c r="F37" s="100">
        <f>ROUND((SUM(BI123:BI377)),  2)</f>
        <v>0</v>
      </c>
      <c r="G37" s="33"/>
      <c r="H37" s="33"/>
      <c r="I37" s="101">
        <v>0</v>
      </c>
      <c r="J37" s="100">
        <f>0</f>
        <v>0</v>
      </c>
      <c r="K37" s="33"/>
      <c r="L37" s="43"/>
      <c r="S37" s="33"/>
      <c r="T37" s="33"/>
      <c r="U37" s="33"/>
      <c r="V37" s="33"/>
      <c r="W37" s="33"/>
      <c r="X37" s="33"/>
      <c r="Y37" s="33"/>
      <c r="Z37" s="33"/>
      <c r="AA37" s="33"/>
      <c r="AB37" s="33"/>
      <c r="AC37" s="33"/>
      <c r="AD37" s="33"/>
      <c r="AE37" s="33"/>
    </row>
    <row r="38" spans="1:31" s="2" customFormat="1" ht="6.95" customHeight="1">
      <c r="A38" s="33"/>
      <c r="B38" s="34"/>
      <c r="C38" s="33"/>
      <c r="D38" s="33"/>
      <c r="E38" s="33"/>
      <c r="F38" s="33"/>
      <c r="G38" s="33"/>
      <c r="H38" s="33"/>
      <c r="I38" s="33"/>
      <c r="J38" s="33"/>
      <c r="K38" s="33"/>
      <c r="L38" s="43"/>
      <c r="S38" s="33"/>
      <c r="T38" s="33"/>
      <c r="U38" s="33"/>
      <c r="V38" s="33"/>
      <c r="W38" s="33"/>
      <c r="X38" s="33"/>
      <c r="Y38" s="33"/>
      <c r="Z38" s="33"/>
      <c r="AA38" s="33"/>
      <c r="AB38" s="33"/>
      <c r="AC38" s="33"/>
      <c r="AD38" s="33"/>
      <c r="AE38" s="33"/>
    </row>
    <row r="39" spans="1:31" s="2" customFormat="1" ht="25.35" customHeight="1">
      <c r="A39" s="33"/>
      <c r="B39" s="34"/>
      <c r="C39" s="102"/>
      <c r="D39" s="103" t="s">
        <v>43</v>
      </c>
      <c r="E39" s="61"/>
      <c r="F39" s="61"/>
      <c r="G39" s="104" t="s">
        <v>44</v>
      </c>
      <c r="H39" s="105" t="s">
        <v>45</v>
      </c>
      <c r="I39" s="61"/>
      <c r="J39" s="106">
        <f>SUM(J30:J37)</f>
        <v>0</v>
      </c>
      <c r="K39" s="107"/>
      <c r="L39" s="43"/>
      <c r="S39" s="33"/>
      <c r="T39" s="33"/>
      <c r="U39" s="33"/>
      <c r="V39" s="33"/>
      <c r="W39" s="33"/>
      <c r="X39" s="33"/>
      <c r="Y39" s="33"/>
      <c r="Z39" s="33"/>
      <c r="AA39" s="33"/>
      <c r="AB39" s="33"/>
      <c r="AC39" s="33"/>
      <c r="AD39" s="33"/>
      <c r="AE39" s="33"/>
    </row>
    <row r="40" spans="1:31" s="2" customFormat="1" ht="14.45" customHeight="1">
      <c r="A40" s="33"/>
      <c r="B40" s="34"/>
      <c r="C40" s="33"/>
      <c r="D40" s="33"/>
      <c r="E40" s="33"/>
      <c r="F40" s="33"/>
      <c r="G40" s="33"/>
      <c r="H40" s="33"/>
      <c r="I40" s="33"/>
      <c r="J40" s="33"/>
      <c r="K40" s="33"/>
      <c r="L40" s="43"/>
      <c r="S40" s="33"/>
      <c r="T40" s="33"/>
      <c r="U40" s="33"/>
      <c r="V40" s="33"/>
      <c r="W40" s="33"/>
      <c r="X40" s="33"/>
      <c r="Y40" s="33"/>
      <c r="Z40" s="33"/>
      <c r="AA40" s="33"/>
      <c r="AB40" s="33"/>
      <c r="AC40" s="33"/>
      <c r="AD40" s="33"/>
      <c r="AE40" s="33"/>
    </row>
    <row r="41" spans="1:31" s="1" customFormat="1" ht="14.45" customHeight="1">
      <c r="B41" s="21"/>
      <c r="L41" s="21"/>
    </row>
    <row r="42" spans="1:31" s="1" customFormat="1" ht="14.45" customHeight="1">
      <c r="B42" s="21"/>
      <c r="L42" s="21"/>
    </row>
    <row r="43" spans="1:31" s="1" customFormat="1" ht="14.45" customHeight="1">
      <c r="B43" s="21"/>
      <c r="L43" s="21"/>
    </row>
    <row r="44" spans="1:31" s="1" customFormat="1" ht="14.45" customHeight="1">
      <c r="B44" s="21"/>
      <c r="L44" s="21"/>
    </row>
    <row r="45" spans="1:31" s="1" customFormat="1" ht="14.45" customHeight="1">
      <c r="B45" s="21"/>
      <c r="L45" s="21"/>
    </row>
    <row r="46" spans="1:31" s="1" customFormat="1" ht="14.45" customHeight="1">
      <c r="B46" s="21"/>
      <c r="L46" s="21"/>
    </row>
    <row r="47" spans="1:31" s="1" customFormat="1" ht="14.45" customHeight="1">
      <c r="B47" s="21"/>
      <c r="L47" s="21"/>
    </row>
    <row r="48" spans="1:31" s="1" customFormat="1" ht="14.45" customHeight="1">
      <c r="B48" s="21"/>
      <c r="L48" s="21"/>
    </row>
    <row r="49" spans="1:31" s="1" customFormat="1" ht="14.45" customHeight="1">
      <c r="B49" s="21"/>
      <c r="L49" s="21"/>
    </row>
    <row r="50" spans="1:31" s="2" customFormat="1" ht="14.45" customHeight="1">
      <c r="B50" s="43"/>
      <c r="D50" s="44" t="s">
        <v>46</v>
      </c>
      <c r="E50" s="45"/>
      <c r="F50" s="45"/>
      <c r="G50" s="44" t="s">
        <v>47</v>
      </c>
      <c r="H50" s="45"/>
      <c r="I50" s="45"/>
      <c r="J50" s="45"/>
      <c r="K50" s="45"/>
      <c r="L50" s="43"/>
    </row>
    <row r="51" spans="1:31" ht="11.25">
      <c r="B51" s="21"/>
      <c r="L51" s="21"/>
    </row>
    <row r="52" spans="1:31" ht="11.25">
      <c r="B52" s="21"/>
      <c r="L52" s="21"/>
    </row>
    <row r="53" spans="1:31" ht="11.25">
      <c r="B53" s="21"/>
      <c r="L53" s="21"/>
    </row>
    <row r="54" spans="1:31" ht="11.25">
      <c r="B54" s="21"/>
      <c r="L54" s="21"/>
    </row>
    <row r="55" spans="1:31" ht="11.25">
      <c r="B55" s="21"/>
      <c r="L55" s="21"/>
    </row>
    <row r="56" spans="1:31" ht="11.25">
      <c r="B56" s="21"/>
      <c r="L56" s="21"/>
    </row>
    <row r="57" spans="1:31" ht="11.25">
      <c r="B57" s="21"/>
      <c r="L57" s="21"/>
    </row>
    <row r="58" spans="1:31" ht="11.25">
      <c r="B58" s="21"/>
      <c r="L58" s="21"/>
    </row>
    <row r="59" spans="1:31" ht="11.25">
      <c r="B59" s="21"/>
      <c r="L59" s="21"/>
    </row>
    <row r="60" spans="1:31" ht="11.25">
      <c r="B60" s="21"/>
      <c r="L60" s="21"/>
    </row>
    <row r="61" spans="1:31" s="2" customFormat="1" ht="12.75">
      <c r="A61" s="33"/>
      <c r="B61" s="34"/>
      <c r="C61" s="33"/>
      <c r="D61" s="46" t="s">
        <v>48</v>
      </c>
      <c r="E61" s="36"/>
      <c r="F61" s="108" t="s">
        <v>49</v>
      </c>
      <c r="G61" s="46" t="s">
        <v>48</v>
      </c>
      <c r="H61" s="36"/>
      <c r="I61" s="36"/>
      <c r="J61" s="109" t="s">
        <v>49</v>
      </c>
      <c r="K61" s="36"/>
      <c r="L61" s="43"/>
      <c r="S61" s="33"/>
      <c r="T61" s="33"/>
      <c r="U61" s="33"/>
      <c r="V61" s="33"/>
      <c r="W61" s="33"/>
      <c r="X61" s="33"/>
      <c r="Y61" s="33"/>
      <c r="Z61" s="33"/>
      <c r="AA61" s="33"/>
      <c r="AB61" s="33"/>
      <c r="AC61" s="33"/>
      <c r="AD61" s="33"/>
      <c r="AE61" s="33"/>
    </row>
    <row r="62" spans="1:31" ht="11.25">
      <c r="B62" s="21"/>
      <c r="L62" s="21"/>
    </row>
    <row r="63" spans="1:31" ht="11.25">
      <c r="B63" s="21"/>
      <c r="L63" s="21"/>
    </row>
    <row r="64" spans="1:31" ht="11.25">
      <c r="B64" s="21"/>
      <c r="L64" s="21"/>
    </row>
    <row r="65" spans="1:31" s="2" customFormat="1" ht="12.75">
      <c r="A65" s="33"/>
      <c r="B65" s="34"/>
      <c r="C65" s="33"/>
      <c r="D65" s="44" t="s">
        <v>50</v>
      </c>
      <c r="E65" s="47"/>
      <c r="F65" s="47"/>
      <c r="G65" s="44" t="s">
        <v>51</v>
      </c>
      <c r="H65" s="47"/>
      <c r="I65" s="47"/>
      <c r="J65" s="47"/>
      <c r="K65" s="47"/>
      <c r="L65" s="43"/>
      <c r="S65" s="33"/>
      <c r="T65" s="33"/>
      <c r="U65" s="33"/>
      <c r="V65" s="33"/>
      <c r="W65" s="33"/>
      <c r="X65" s="33"/>
      <c r="Y65" s="33"/>
      <c r="Z65" s="33"/>
      <c r="AA65" s="33"/>
      <c r="AB65" s="33"/>
      <c r="AC65" s="33"/>
      <c r="AD65" s="33"/>
      <c r="AE65" s="33"/>
    </row>
    <row r="66" spans="1:31" ht="11.25">
      <c r="B66" s="21"/>
      <c r="L66" s="21"/>
    </row>
    <row r="67" spans="1:31" ht="11.25">
      <c r="B67" s="21"/>
      <c r="L67" s="21"/>
    </row>
    <row r="68" spans="1:31" ht="11.25">
      <c r="B68" s="21"/>
      <c r="L68" s="21"/>
    </row>
    <row r="69" spans="1:31" ht="11.25">
      <c r="B69" s="21"/>
      <c r="L69" s="21"/>
    </row>
    <row r="70" spans="1:31" ht="11.25">
      <c r="B70" s="21"/>
      <c r="L70" s="21"/>
    </row>
    <row r="71" spans="1:31" ht="11.25">
      <c r="B71" s="21"/>
      <c r="L71" s="21"/>
    </row>
    <row r="72" spans="1:31" ht="11.25">
      <c r="B72" s="21"/>
      <c r="L72" s="21"/>
    </row>
    <row r="73" spans="1:31" ht="11.25">
      <c r="B73" s="21"/>
      <c r="L73" s="21"/>
    </row>
    <row r="74" spans="1:31" ht="11.25">
      <c r="B74" s="21"/>
      <c r="L74" s="21"/>
    </row>
    <row r="75" spans="1:31" ht="11.25">
      <c r="B75" s="21"/>
      <c r="L75" s="21"/>
    </row>
    <row r="76" spans="1:31" s="2" customFormat="1" ht="12.75">
      <c r="A76" s="33"/>
      <c r="B76" s="34"/>
      <c r="C76" s="33"/>
      <c r="D76" s="46" t="s">
        <v>48</v>
      </c>
      <c r="E76" s="36"/>
      <c r="F76" s="108" t="s">
        <v>49</v>
      </c>
      <c r="G76" s="46" t="s">
        <v>48</v>
      </c>
      <c r="H76" s="36"/>
      <c r="I76" s="36"/>
      <c r="J76" s="109" t="s">
        <v>49</v>
      </c>
      <c r="K76" s="36"/>
      <c r="L76" s="43"/>
      <c r="S76" s="33"/>
      <c r="T76" s="33"/>
      <c r="U76" s="33"/>
      <c r="V76" s="33"/>
      <c r="W76" s="33"/>
      <c r="X76" s="33"/>
      <c r="Y76" s="33"/>
      <c r="Z76" s="33"/>
      <c r="AA76" s="33"/>
      <c r="AB76" s="33"/>
      <c r="AC76" s="33"/>
      <c r="AD76" s="33"/>
      <c r="AE76" s="33"/>
    </row>
    <row r="77" spans="1:31" s="2" customFormat="1" ht="14.45" customHeight="1">
      <c r="A77" s="33"/>
      <c r="B77" s="48"/>
      <c r="C77" s="49"/>
      <c r="D77" s="49"/>
      <c r="E77" s="49"/>
      <c r="F77" s="49"/>
      <c r="G77" s="49"/>
      <c r="H77" s="49"/>
      <c r="I77" s="49"/>
      <c r="J77" s="49"/>
      <c r="K77" s="49"/>
      <c r="L77" s="43"/>
      <c r="S77" s="33"/>
      <c r="T77" s="33"/>
      <c r="U77" s="33"/>
      <c r="V77" s="33"/>
      <c r="W77" s="33"/>
      <c r="X77" s="33"/>
      <c r="Y77" s="33"/>
      <c r="Z77" s="33"/>
      <c r="AA77" s="33"/>
      <c r="AB77" s="33"/>
      <c r="AC77" s="33"/>
      <c r="AD77" s="33"/>
      <c r="AE77" s="33"/>
    </row>
    <row r="81" spans="1:47" s="2" customFormat="1" ht="6.95" hidden="1" customHeight="1">
      <c r="A81" s="33"/>
      <c r="B81" s="50"/>
      <c r="C81" s="51"/>
      <c r="D81" s="51"/>
      <c r="E81" s="51"/>
      <c r="F81" s="51"/>
      <c r="G81" s="51"/>
      <c r="H81" s="51"/>
      <c r="I81" s="51"/>
      <c r="J81" s="51"/>
      <c r="K81" s="51"/>
      <c r="L81" s="43"/>
      <c r="S81" s="33"/>
      <c r="T81" s="33"/>
      <c r="U81" s="33"/>
      <c r="V81" s="33"/>
      <c r="W81" s="33"/>
      <c r="X81" s="33"/>
      <c r="Y81" s="33"/>
      <c r="Z81" s="33"/>
      <c r="AA81" s="33"/>
      <c r="AB81" s="33"/>
      <c r="AC81" s="33"/>
      <c r="AD81" s="33"/>
      <c r="AE81" s="33"/>
    </row>
    <row r="82" spans="1:47" s="2" customFormat="1" ht="24.95" hidden="1" customHeight="1">
      <c r="A82" s="33"/>
      <c r="B82" s="34"/>
      <c r="C82" s="22" t="s">
        <v>112</v>
      </c>
      <c r="D82" s="33"/>
      <c r="E82" s="33"/>
      <c r="F82" s="33"/>
      <c r="G82" s="33"/>
      <c r="H82" s="33"/>
      <c r="I82" s="33"/>
      <c r="J82" s="33"/>
      <c r="K82" s="33"/>
      <c r="L82" s="43"/>
      <c r="S82" s="33"/>
      <c r="T82" s="33"/>
      <c r="U82" s="33"/>
      <c r="V82" s="33"/>
      <c r="W82" s="33"/>
      <c r="X82" s="33"/>
      <c r="Y82" s="33"/>
      <c r="Z82" s="33"/>
      <c r="AA82" s="33"/>
      <c r="AB82" s="33"/>
      <c r="AC82" s="33"/>
      <c r="AD82" s="33"/>
      <c r="AE82" s="33"/>
    </row>
    <row r="83" spans="1:47" s="2" customFormat="1" ht="6.95" hidden="1" customHeight="1">
      <c r="A83" s="33"/>
      <c r="B83" s="34"/>
      <c r="C83" s="33"/>
      <c r="D83" s="33"/>
      <c r="E83" s="33"/>
      <c r="F83" s="33"/>
      <c r="G83" s="33"/>
      <c r="H83" s="33"/>
      <c r="I83" s="33"/>
      <c r="J83" s="33"/>
      <c r="K83" s="33"/>
      <c r="L83" s="43"/>
      <c r="S83" s="33"/>
      <c r="T83" s="33"/>
      <c r="U83" s="33"/>
      <c r="V83" s="33"/>
      <c r="W83" s="33"/>
      <c r="X83" s="33"/>
      <c r="Y83" s="33"/>
      <c r="Z83" s="33"/>
      <c r="AA83" s="33"/>
      <c r="AB83" s="33"/>
      <c r="AC83" s="33"/>
      <c r="AD83" s="33"/>
      <c r="AE83" s="33"/>
    </row>
    <row r="84" spans="1:47" s="2" customFormat="1" ht="12" hidden="1" customHeight="1">
      <c r="A84" s="33"/>
      <c r="B84" s="34"/>
      <c r="C84" s="28" t="s">
        <v>16</v>
      </c>
      <c r="D84" s="33"/>
      <c r="E84" s="33"/>
      <c r="F84" s="33"/>
      <c r="G84" s="33"/>
      <c r="H84" s="33"/>
      <c r="I84" s="33"/>
      <c r="J84" s="33"/>
      <c r="K84" s="33"/>
      <c r="L84" s="43"/>
      <c r="S84" s="33"/>
      <c r="T84" s="33"/>
      <c r="U84" s="33"/>
      <c r="V84" s="33"/>
      <c r="W84" s="33"/>
      <c r="X84" s="33"/>
      <c r="Y84" s="33"/>
      <c r="Z84" s="33"/>
      <c r="AA84" s="33"/>
      <c r="AB84" s="33"/>
      <c r="AC84" s="33"/>
      <c r="AD84" s="33"/>
      <c r="AE84" s="33"/>
    </row>
    <row r="85" spans="1:47" s="2" customFormat="1" ht="16.5" hidden="1" customHeight="1">
      <c r="A85" s="33"/>
      <c r="B85" s="34"/>
      <c r="C85" s="33"/>
      <c r="D85" s="33"/>
      <c r="E85" s="261" t="str">
        <f>E7</f>
        <v>PD - Regenerace sídliště Nádražní II etapa</v>
      </c>
      <c r="F85" s="262"/>
      <c r="G85" s="262"/>
      <c r="H85" s="262"/>
      <c r="I85" s="33"/>
      <c r="J85" s="33"/>
      <c r="K85" s="33"/>
      <c r="L85" s="43"/>
      <c r="S85" s="33"/>
      <c r="T85" s="33"/>
      <c r="U85" s="33"/>
      <c r="V85" s="33"/>
      <c r="W85" s="33"/>
      <c r="X85" s="33"/>
      <c r="Y85" s="33"/>
      <c r="Z85" s="33"/>
      <c r="AA85" s="33"/>
      <c r="AB85" s="33"/>
      <c r="AC85" s="33"/>
      <c r="AD85" s="33"/>
      <c r="AE85" s="33"/>
    </row>
    <row r="86" spans="1:47" s="2" customFormat="1" ht="12" hidden="1" customHeight="1">
      <c r="A86" s="33"/>
      <c r="B86" s="34"/>
      <c r="C86" s="28" t="s">
        <v>110</v>
      </c>
      <c r="D86" s="33"/>
      <c r="E86" s="33"/>
      <c r="F86" s="33"/>
      <c r="G86" s="33"/>
      <c r="H86" s="33"/>
      <c r="I86" s="33"/>
      <c r="J86" s="33"/>
      <c r="K86" s="33"/>
      <c r="L86" s="43"/>
      <c r="S86" s="33"/>
      <c r="T86" s="33"/>
      <c r="U86" s="33"/>
      <c r="V86" s="33"/>
      <c r="W86" s="33"/>
      <c r="X86" s="33"/>
      <c r="Y86" s="33"/>
      <c r="Z86" s="33"/>
      <c r="AA86" s="33"/>
      <c r="AB86" s="33"/>
      <c r="AC86" s="33"/>
      <c r="AD86" s="33"/>
      <c r="AE86" s="33"/>
    </row>
    <row r="87" spans="1:47" s="2" customFormat="1" ht="16.5" hidden="1" customHeight="1">
      <c r="A87" s="33"/>
      <c r="B87" s="34"/>
      <c r="C87" s="33"/>
      <c r="D87" s="33"/>
      <c r="E87" s="226" t="str">
        <f>E9</f>
        <v>část - B - SO - 101 - komunikace</v>
      </c>
      <c r="F87" s="263"/>
      <c r="G87" s="263"/>
      <c r="H87" s="263"/>
      <c r="I87" s="33"/>
      <c r="J87" s="33"/>
      <c r="K87" s="33"/>
      <c r="L87" s="43"/>
      <c r="S87" s="33"/>
      <c r="T87" s="33"/>
      <c r="U87" s="33"/>
      <c r="V87" s="33"/>
      <c r="W87" s="33"/>
      <c r="X87" s="33"/>
      <c r="Y87" s="33"/>
      <c r="Z87" s="33"/>
      <c r="AA87" s="33"/>
      <c r="AB87" s="33"/>
      <c r="AC87" s="33"/>
      <c r="AD87" s="33"/>
      <c r="AE87" s="33"/>
    </row>
    <row r="88" spans="1:47" s="2" customFormat="1" ht="6.95" hidden="1" customHeight="1">
      <c r="A88" s="33"/>
      <c r="B88" s="34"/>
      <c r="C88" s="33"/>
      <c r="D88" s="33"/>
      <c r="E88" s="33"/>
      <c r="F88" s="33"/>
      <c r="G88" s="33"/>
      <c r="H88" s="33"/>
      <c r="I88" s="33"/>
      <c r="J88" s="33"/>
      <c r="K88" s="33"/>
      <c r="L88" s="43"/>
      <c r="S88" s="33"/>
      <c r="T88" s="33"/>
      <c r="U88" s="33"/>
      <c r="V88" s="33"/>
      <c r="W88" s="33"/>
      <c r="X88" s="33"/>
      <c r="Y88" s="33"/>
      <c r="Z88" s="33"/>
      <c r="AA88" s="33"/>
      <c r="AB88" s="33"/>
      <c r="AC88" s="33"/>
      <c r="AD88" s="33"/>
      <c r="AE88" s="33"/>
    </row>
    <row r="89" spans="1:47" s="2" customFormat="1" ht="12" hidden="1" customHeight="1">
      <c r="A89" s="33"/>
      <c r="B89" s="34"/>
      <c r="C89" s="28" t="s">
        <v>20</v>
      </c>
      <c r="D89" s="33"/>
      <c r="E89" s="33"/>
      <c r="F89" s="26" t="str">
        <f>F12</f>
        <v xml:space="preserve"> </v>
      </c>
      <c r="G89" s="33"/>
      <c r="H89" s="33"/>
      <c r="I89" s="28" t="s">
        <v>22</v>
      </c>
      <c r="J89" s="56" t="str">
        <f>IF(J12="","",J12)</f>
        <v>11. 8. 2022</v>
      </c>
      <c r="K89" s="33"/>
      <c r="L89" s="43"/>
      <c r="S89" s="33"/>
      <c r="T89" s="33"/>
      <c r="U89" s="33"/>
      <c r="V89" s="33"/>
      <c r="W89" s="33"/>
      <c r="X89" s="33"/>
      <c r="Y89" s="33"/>
      <c r="Z89" s="33"/>
      <c r="AA89" s="33"/>
      <c r="AB89" s="33"/>
      <c r="AC89" s="33"/>
      <c r="AD89" s="33"/>
      <c r="AE89" s="33"/>
    </row>
    <row r="90" spans="1:47" s="2" customFormat="1" ht="6.95" hidden="1" customHeight="1">
      <c r="A90" s="33"/>
      <c r="B90" s="34"/>
      <c r="C90" s="33"/>
      <c r="D90" s="33"/>
      <c r="E90" s="33"/>
      <c r="F90" s="33"/>
      <c r="G90" s="33"/>
      <c r="H90" s="33"/>
      <c r="I90" s="33"/>
      <c r="J90" s="33"/>
      <c r="K90" s="33"/>
      <c r="L90" s="43"/>
      <c r="S90" s="33"/>
      <c r="T90" s="33"/>
      <c r="U90" s="33"/>
      <c r="V90" s="33"/>
      <c r="W90" s="33"/>
      <c r="X90" s="33"/>
      <c r="Y90" s="33"/>
      <c r="Z90" s="33"/>
      <c r="AA90" s="33"/>
      <c r="AB90" s="33"/>
      <c r="AC90" s="33"/>
      <c r="AD90" s="33"/>
      <c r="AE90" s="33"/>
    </row>
    <row r="91" spans="1:47" s="2" customFormat="1" ht="15.2" hidden="1" customHeight="1">
      <c r="A91" s="33"/>
      <c r="B91" s="34"/>
      <c r="C91" s="28" t="s">
        <v>24</v>
      </c>
      <c r="D91" s="33"/>
      <c r="E91" s="33"/>
      <c r="F91" s="26" t="str">
        <f>E15</f>
        <v xml:space="preserve"> </v>
      </c>
      <c r="G91" s="33"/>
      <c r="H91" s="33"/>
      <c r="I91" s="28" t="s">
        <v>29</v>
      </c>
      <c r="J91" s="31" t="str">
        <f>E21</f>
        <v xml:space="preserve"> </v>
      </c>
      <c r="K91" s="33"/>
      <c r="L91" s="43"/>
      <c r="S91" s="33"/>
      <c r="T91" s="33"/>
      <c r="U91" s="33"/>
      <c r="V91" s="33"/>
      <c r="W91" s="33"/>
      <c r="X91" s="33"/>
      <c r="Y91" s="33"/>
      <c r="Z91" s="33"/>
      <c r="AA91" s="33"/>
      <c r="AB91" s="33"/>
      <c r="AC91" s="33"/>
      <c r="AD91" s="33"/>
      <c r="AE91" s="33"/>
    </row>
    <row r="92" spans="1:47" s="2" customFormat="1" ht="15.2" hidden="1" customHeight="1">
      <c r="A92" s="33"/>
      <c r="B92" s="34"/>
      <c r="C92" s="28" t="s">
        <v>27</v>
      </c>
      <c r="D92" s="33"/>
      <c r="E92" s="33"/>
      <c r="F92" s="26" t="str">
        <f>IF(E18="","",E18)</f>
        <v>Vyplň údaj</v>
      </c>
      <c r="G92" s="33"/>
      <c r="H92" s="33"/>
      <c r="I92" s="28" t="s">
        <v>31</v>
      </c>
      <c r="J92" s="31" t="str">
        <f>E24</f>
        <v xml:space="preserve"> </v>
      </c>
      <c r="K92" s="33"/>
      <c r="L92" s="43"/>
      <c r="S92" s="33"/>
      <c r="T92" s="33"/>
      <c r="U92" s="33"/>
      <c r="V92" s="33"/>
      <c r="W92" s="33"/>
      <c r="X92" s="33"/>
      <c r="Y92" s="33"/>
      <c r="Z92" s="33"/>
      <c r="AA92" s="33"/>
      <c r="AB92" s="33"/>
      <c r="AC92" s="33"/>
      <c r="AD92" s="33"/>
      <c r="AE92" s="33"/>
    </row>
    <row r="93" spans="1:47" s="2" customFormat="1" ht="10.35" hidden="1" customHeight="1">
      <c r="A93" s="33"/>
      <c r="B93" s="34"/>
      <c r="C93" s="33"/>
      <c r="D93" s="33"/>
      <c r="E93" s="33"/>
      <c r="F93" s="33"/>
      <c r="G93" s="33"/>
      <c r="H93" s="33"/>
      <c r="I93" s="33"/>
      <c r="J93" s="33"/>
      <c r="K93" s="33"/>
      <c r="L93" s="43"/>
      <c r="S93" s="33"/>
      <c r="T93" s="33"/>
      <c r="U93" s="33"/>
      <c r="V93" s="33"/>
      <c r="W93" s="33"/>
      <c r="X93" s="33"/>
      <c r="Y93" s="33"/>
      <c r="Z93" s="33"/>
      <c r="AA93" s="33"/>
      <c r="AB93" s="33"/>
      <c r="AC93" s="33"/>
      <c r="AD93" s="33"/>
      <c r="AE93" s="33"/>
    </row>
    <row r="94" spans="1:47" s="2" customFormat="1" ht="29.25" hidden="1" customHeight="1">
      <c r="A94" s="33"/>
      <c r="B94" s="34"/>
      <c r="C94" s="110" t="s">
        <v>113</v>
      </c>
      <c r="D94" s="102"/>
      <c r="E94" s="102"/>
      <c r="F94" s="102"/>
      <c r="G94" s="102"/>
      <c r="H94" s="102"/>
      <c r="I94" s="102"/>
      <c r="J94" s="111" t="s">
        <v>114</v>
      </c>
      <c r="K94" s="102"/>
      <c r="L94" s="43"/>
      <c r="S94" s="33"/>
      <c r="T94" s="33"/>
      <c r="U94" s="33"/>
      <c r="V94" s="33"/>
      <c r="W94" s="33"/>
      <c r="X94" s="33"/>
      <c r="Y94" s="33"/>
      <c r="Z94" s="33"/>
      <c r="AA94" s="33"/>
      <c r="AB94" s="33"/>
      <c r="AC94" s="33"/>
      <c r="AD94" s="33"/>
      <c r="AE94" s="33"/>
    </row>
    <row r="95" spans="1:47" s="2" customFormat="1" ht="10.35" hidden="1" customHeight="1">
      <c r="A95" s="33"/>
      <c r="B95" s="34"/>
      <c r="C95" s="33"/>
      <c r="D95" s="33"/>
      <c r="E95" s="33"/>
      <c r="F95" s="33"/>
      <c r="G95" s="33"/>
      <c r="H95" s="33"/>
      <c r="I95" s="33"/>
      <c r="J95" s="33"/>
      <c r="K95" s="33"/>
      <c r="L95" s="43"/>
      <c r="S95" s="33"/>
      <c r="T95" s="33"/>
      <c r="U95" s="33"/>
      <c r="V95" s="33"/>
      <c r="W95" s="33"/>
      <c r="X95" s="33"/>
      <c r="Y95" s="33"/>
      <c r="Z95" s="33"/>
      <c r="AA95" s="33"/>
      <c r="AB95" s="33"/>
      <c r="AC95" s="33"/>
      <c r="AD95" s="33"/>
      <c r="AE95" s="33"/>
    </row>
    <row r="96" spans="1:47" s="2" customFormat="1" ht="22.9" hidden="1" customHeight="1">
      <c r="A96" s="33"/>
      <c r="B96" s="34"/>
      <c r="C96" s="112" t="s">
        <v>115</v>
      </c>
      <c r="D96" s="33"/>
      <c r="E96" s="33"/>
      <c r="F96" s="33"/>
      <c r="G96" s="33"/>
      <c r="H96" s="33"/>
      <c r="I96" s="33"/>
      <c r="J96" s="72">
        <f>J123</f>
        <v>0</v>
      </c>
      <c r="K96" s="33"/>
      <c r="L96" s="43"/>
      <c r="S96" s="33"/>
      <c r="T96" s="33"/>
      <c r="U96" s="33"/>
      <c r="V96" s="33"/>
      <c r="W96" s="33"/>
      <c r="X96" s="33"/>
      <c r="Y96" s="33"/>
      <c r="Z96" s="33"/>
      <c r="AA96" s="33"/>
      <c r="AB96" s="33"/>
      <c r="AC96" s="33"/>
      <c r="AD96" s="33"/>
      <c r="AE96" s="33"/>
      <c r="AU96" s="18" t="s">
        <v>116</v>
      </c>
    </row>
    <row r="97" spans="1:31" s="9" customFormat="1" ht="24.95" hidden="1" customHeight="1">
      <c r="B97" s="113"/>
      <c r="D97" s="114" t="s">
        <v>117</v>
      </c>
      <c r="E97" s="115"/>
      <c r="F97" s="115"/>
      <c r="G97" s="115"/>
      <c r="H97" s="115"/>
      <c r="I97" s="115"/>
      <c r="J97" s="116">
        <f>J124</f>
        <v>0</v>
      </c>
      <c r="L97" s="113"/>
    </row>
    <row r="98" spans="1:31" s="10" customFormat="1" ht="19.899999999999999" hidden="1" customHeight="1">
      <c r="B98" s="117"/>
      <c r="D98" s="118" t="s">
        <v>118</v>
      </c>
      <c r="E98" s="119"/>
      <c r="F98" s="119"/>
      <c r="G98" s="119"/>
      <c r="H98" s="119"/>
      <c r="I98" s="119"/>
      <c r="J98" s="120">
        <f>J125</f>
        <v>0</v>
      </c>
      <c r="L98" s="117"/>
    </row>
    <row r="99" spans="1:31" s="10" customFormat="1" ht="19.899999999999999" hidden="1" customHeight="1">
      <c r="B99" s="117"/>
      <c r="D99" s="118" t="s">
        <v>120</v>
      </c>
      <c r="E99" s="119"/>
      <c r="F99" s="119"/>
      <c r="G99" s="119"/>
      <c r="H99" s="119"/>
      <c r="I99" s="119"/>
      <c r="J99" s="120">
        <f>J193</f>
        <v>0</v>
      </c>
      <c r="L99" s="117"/>
    </row>
    <row r="100" spans="1:31" s="10" customFormat="1" ht="19.899999999999999" hidden="1" customHeight="1">
      <c r="B100" s="117"/>
      <c r="D100" s="118" t="s">
        <v>121</v>
      </c>
      <c r="E100" s="119"/>
      <c r="F100" s="119"/>
      <c r="G100" s="119"/>
      <c r="H100" s="119"/>
      <c r="I100" s="119"/>
      <c r="J100" s="120">
        <f>J256</f>
        <v>0</v>
      </c>
      <c r="L100" s="117"/>
    </row>
    <row r="101" spans="1:31" s="10" customFormat="1" ht="19.899999999999999" hidden="1" customHeight="1">
      <c r="B101" s="117"/>
      <c r="D101" s="118" t="s">
        <v>122</v>
      </c>
      <c r="E101" s="119"/>
      <c r="F101" s="119"/>
      <c r="G101" s="119"/>
      <c r="H101" s="119"/>
      <c r="I101" s="119"/>
      <c r="J101" s="120">
        <f>J262</f>
        <v>0</v>
      </c>
      <c r="L101" s="117"/>
    </row>
    <row r="102" spans="1:31" s="10" customFormat="1" ht="19.899999999999999" hidden="1" customHeight="1">
      <c r="B102" s="117"/>
      <c r="D102" s="118" t="s">
        <v>123</v>
      </c>
      <c r="E102" s="119"/>
      <c r="F102" s="119"/>
      <c r="G102" s="119"/>
      <c r="H102" s="119"/>
      <c r="I102" s="119"/>
      <c r="J102" s="120">
        <f>J340</f>
        <v>0</v>
      </c>
      <c r="L102" s="117"/>
    </row>
    <row r="103" spans="1:31" s="10" customFormat="1" ht="19.899999999999999" hidden="1" customHeight="1">
      <c r="B103" s="117"/>
      <c r="D103" s="118" t="s">
        <v>124</v>
      </c>
      <c r="E103" s="119"/>
      <c r="F103" s="119"/>
      <c r="G103" s="119"/>
      <c r="H103" s="119"/>
      <c r="I103" s="119"/>
      <c r="J103" s="120">
        <f>J374</f>
        <v>0</v>
      </c>
      <c r="L103" s="117"/>
    </row>
    <row r="104" spans="1:31" s="2" customFormat="1" ht="21.75" hidden="1" customHeight="1">
      <c r="A104" s="33"/>
      <c r="B104" s="34"/>
      <c r="C104" s="33"/>
      <c r="D104" s="33"/>
      <c r="E104" s="33"/>
      <c r="F104" s="33"/>
      <c r="G104" s="33"/>
      <c r="H104" s="33"/>
      <c r="I104" s="33"/>
      <c r="J104" s="33"/>
      <c r="K104" s="33"/>
      <c r="L104" s="43"/>
      <c r="S104" s="33"/>
      <c r="T104" s="33"/>
      <c r="U104" s="33"/>
      <c r="V104" s="33"/>
      <c r="W104" s="33"/>
      <c r="X104" s="33"/>
      <c r="Y104" s="33"/>
      <c r="Z104" s="33"/>
      <c r="AA104" s="33"/>
      <c r="AB104" s="33"/>
      <c r="AC104" s="33"/>
      <c r="AD104" s="33"/>
      <c r="AE104" s="33"/>
    </row>
    <row r="105" spans="1:31" s="2" customFormat="1" ht="6.95" hidden="1" customHeight="1">
      <c r="A105" s="33"/>
      <c r="B105" s="48"/>
      <c r="C105" s="49"/>
      <c r="D105" s="49"/>
      <c r="E105" s="49"/>
      <c r="F105" s="49"/>
      <c r="G105" s="49"/>
      <c r="H105" s="49"/>
      <c r="I105" s="49"/>
      <c r="J105" s="49"/>
      <c r="K105" s="49"/>
      <c r="L105" s="43"/>
      <c r="S105" s="33"/>
      <c r="T105" s="33"/>
      <c r="U105" s="33"/>
      <c r="V105" s="33"/>
      <c r="W105" s="33"/>
      <c r="X105" s="33"/>
      <c r="Y105" s="33"/>
      <c r="Z105" s="33"/>
      <c r="AA105" s="33"/>
      <c r="AB105" s="33"/>
      <c r="AC105" s="33"/>
      <c r="AD105" s="33"/>
      <c r="AE105" s="33"/>
    </row>
    <row r="106" spans="1:31" ht="11.25" hidden="1"/>
    <row r="107" spans="1:31" ht="11.25" hidden="1"/>
    <row r="108" spans="1:31" ht="11.25" hidden="1"/>
    <row r="109" spans="1:31" s="2" customFormat="1" ht="6.95" customHeight="1">
      <c r="A109" s="33"/>
      <c r="B109" s="50"/>
      <c r="C109" s="51"/>
      <c r="D109" s="51"/>
      <c r="E109" s="51"/>
      <c r="F109" s="51"/>
      <c r="G109" s="51"/>
      <c r="H109" s="51"/>
      <c r="I109" s="51"/>
      <c r="J109" s="51"/>
      <c r="K109" s="51"/>
      <c r="L109" s="43"/>
      <c r="S109" s="33"/>
      <c r="T109" s="33"/>
      <c r="U109" s="33"/>
      <c r="V109" s="33"/>
      <c r="W109" s="33"/>
      <c r="X109" s="33"/>
      <c r="Y109" s="33"/>
      <c r="Z109" s="33"/>
      <c r="AA109" s="33"/>
      <c r="AB109" s="33"/>
      <c r="AC109" s="33"/>
      <c r="AD109" s="33"/>
      <c r="AE109" s="33"/>
    </row>
    <row r="110" spans="1:31" s="2" customFormat="1" ht="24.95" customHeight="1">
      <c r="A110" s="33"/>
      <c r="B110" s="34"/>
      <c r="C110" s="22" t="s">
        <v>125</v>
      </c>
      <c r="D110" s="33"/>
      <c r="E110" s="33"/>
      <c r="F110" s="33"/>
      <c r="G110" s="33"/>
      <c r="H110" s="33"/>
      <c r="I110" s="33"/>
      <c r="J110" s="33"/>
      <c r="K110" s="33"/>
      <c r="L110" s="43"/>
      <c r="S110" s="33"/>
      <c r="T110" s="33"/>
      <c r="U110" s="33"/>
      <c r="V110" s="33"/>
      <c r="W110" s="33"/>
      <c r="X110" s="33"/>
      <c r="Y110" s="33"/>
      <c r="Z110" s="33"/>
      <c r="AA110" s="33"/>
      <c r="AB110" s="33"/>
      <c r="AC110" s="33"/>
      <c r="AD110" s="33"/>
      <c r="AE110" s="33"/>
    </row>
    <row r="111" spans="1:31" s="2" customFormat="1" ht="6.95" customHeight="1">
      <c r="A111" s="33"/>
      <c r="B111" s="34"/>
      <c r="C111" s="33"/>
      <c r="D111" s="33"/>
      <c r="E111" s="33"/>
      <c r="F111" s="33"/>
      <c r="G111" s="33"/>
      <c r="H111" s="33"/>
      <c r="I111" s="33"/>
      <c r="J111" s="33"/>
      <c r="K111" s="33"/>
      <c r="L111" s="43"/>
      <c r="S111" s="33"/>
      <c r="T111" s="33"/>
      <c r="U111" s="33"/>
      <c r="V111" s="33"/>
      <c r="W111" s="33"/>
      <c r="X111" s="33"/>
      <c r="Y111" s="33"/>
      <c r="Z111" s="33"/>
      <c r="AA111" s="33"/>
      <c r="AB111" s="33"/>
      <c r="AC111" s="33"/>
      <c r="AD111" s="33"/>
      <c r="AE111" s="33"/>
    </row>
    <row r="112" spans="1:31" s="2" customFormat="1" ht="12" customHeight="1">
      <c r="A112" s="33"/>
      <c r="B112" s="34"/>
      <c r="C112" s="28" t="s">
        <v>16</v>
      </c>
      <c r="D112" s="33"/>
      <c r="E112" s="33"/>
      <c r="F112" s="33"/>
      <c r="G112" s="33"/>
      <c r="H112" s="33"/>
      <c r="I112" s="33"/>
      <c r="J112" s="33"/>
      <c r="K112" s="33"/>
      <c r="L112" s="43"/>
      <c r="S112" s="33"/>
      <c r="T112" s="33"/>
      <c r="U112" s="33"/>
      <c r="V112" s="33"/>
      <c r="W112" s="33"/>
      <c r="X112" s="33"/>
      <c r="Y112" s="33"/>
      <c r="Z112" s="33"/>
      <c r="AA112" s="33"/>
      <c r="AB112" s="33"/>
      <c r="AC112" s="33"/>
      <c r="AD112" s="33"/>
      <c r="AE112" s="33"/>
    </row>
    <row r="113" spans="1:65" s="2" customFormat="1" ht="16.5" customHeight="1">
      <c r="A113" s="33"/>
      <c r="B113" s="34"/>
      <c r="C113" s="33"/>
      <c r="D113" s="33"/>
      <c r="E113" s="261" t="str">
        <f>E7</f>
        <v>PD - Regenerace sídliště Nádražní II etapa</v>
      </c>
      <c r="F113" s="262"/>
      <c r="G113" s="262"/>
      <c r="H113" s="262"/>
      <c r="I113" s="33"/>
      <c r="J113" s="33"/>
      <c r="K113" s="33"/>
      <c r="L113" s="43"/>
      <c r="S113" s="33"/>
      <c r="T113" s="33"/>
      <c r="U113" s="33"/>
      <c r="V113" s="33"/>
      <c r="W113" s="33"/>
      <c r="X113" s="33"/>
      <c r="Y113" s="33"/>
      <c r="Z113" s="33"/>
      <c r="AA113" s="33"/>
      <c r="AB113" s="33"/>
      <c r="AC113" s="33"/>
      <c r="AD113" s="33"/>
      <c r="AE113" s="33"/>
    </row>
    <row r="114" spans="1:65" s="2" customFormat="1" ht="12" customHeight="1">
      <c r="A114" s="33"/>
      <c r="B114" s="34"/>
      <c r="C114" s="28" t="s">
        <v>110</v>
      </c>
      <c r="D114" s="33"/>
      <c r="E114" s="33"/>
      <c r="F114" s="33"/>
      <c r="G114" s="33"/>
      <c r="H114" s="33"/>
      <c r="I114" s="33"/>
      <c r="J114" s="33"/>
      <c r="K114" s="33"/>
      <c r="L114" s="43"/>
      <c r="S114" s="33"/>
      <c r="T114" s="33"/>
      <c r="U114" s="33"/>
      <c r="V114" s="33"/>
      <c r="W114" s="33"/>
      <c r="X114" s="33"/>
      <c r="Y114" s="33"/>
      <c r="Z114" s="33"/>
      <c r="AA114" s="33"/>
      <c r="AB114" s="33"/>
      <c r="AC114" s="33"/>
      <c r="AD114" s="33"/>
      <c r="AE114" s="33"/>
    </row>
    <row r="115" spans="1:65" s="2" customFormat="1" ht="16.5" customHeight="1">
      <c r="A115" s="33"/>
      <c r="B115" s="34"/>
      <c r="C115" s="33"/>
      <c r="D115" s="33"/>
      <c r="E115" s="226" t="str">
        <f>E9</f>
        <v>část - B - SO - 101 - komunikace</v>
      </c>
      <c r="F115" s="263"/>
      <c r="G115" s="263"/>
      <c r="H115" s="263"/>
      <c r="I115" s="33"/>
      <c r="J115" s="33"/>
      <c r="K115" s="33"/>
      <c r="L115" s="43"/>
      <c r="S115" s="33"/>
      <c r="T115" s="33"/>
      <c r="U115" s="33"/>
      <c r="V115" s="33"/>
      <c r="W115" s="33"/>
      <c r="X115" s="33"/>
      <c r="Y115" s="33"/>
      <c r="Z115" s="33"/>
      <c r="AA115" s="33"/>
      <c r="AB115" s="33"/>
      <c r="AC115" s="33"/>
      <c r="AD115" s="33"/>
      <c r="AE115" s="33"/>
    </row>
    <row r="116" spans="1:65" s="2" customFormat="1" ht="6.95" customHeight="1">
      <c r="A116" s="33"/>
      <c r="B116" s="34"/>
      <c r="C116" s="33"/>
      <c r="D116" s="33"/>
      <c r="E116" s="33"/>
      <c r="F116" s="33"/>
      <c r="G116" s="33"/>
      <c r="H116" s="33"/>
      <c r="I116" s="33"/>
      <c r="J116" s="33"/>
      <c r="K116" s="33"/>
      <c r="L116" s="43"/>
      <c r="S116" s="33"/>
      <c r="T116" s="33"/>
      <c r="U116" s="33"/>
      <c r="V116" s="33"/>
      <c r="W116" s="33"/>
      <c r="X116" s="33"/>
      <c r="Y116" s="33"/>
      <c r="Z116" s="33"/>
      <c r="AA116" s="33"/>
      <c r="AB116" s="33"/>
      <c r="AC116" s="33"/>
      <c r="AD116" s="33"/>
      <c r="AE116" s="33"/>
    </row>
    <row r="117" spans="1:65" s="2" customFormat="1" ht="12" customHeight="1">
      <c r="A117" s="33"/>
      <c r="B117" s="34"/>
      <c r="C117" s="28" t="s">
        <v>20</v>
      </c>
      <c r="D117" s="33"/>
      <c r="E117" s="33"/>
      <c r="F117" s="26" t="str">
        <f>F12</f>
        <v xml:space="preserve"> </v>
      </c>
      <c r="G117" s="33"/>
      <c r="H117" s="33"/>
      <c r="I117" s="28" t="s">
        <v>22</v>
      </c>
      <c r="J117" s="56" t="str">
        <f>IF(J12="","",J12)</f>
        <v>11. 8. 2022</v>
      </c>
      <c r="K117" s="33"/>
      <c r="L117" s="43"/>
      <c r="S117" s="33"/>
      <c r="T117" s="33"/>
      <c r="U117" s="33"/>
      <c r="V117" s="33"/>
      <c r="W117" s="33"/>
      <c r="X117" s="33"/>
      <c r="Y117" s="33"/>
      <c r="Z117" s="33"/>
      <c r="AA117" s="33"/>
      <c r="AB117" s="33"/>
      <c r="AC117" s="33"/>
      <c r="AD117" s="33"/>
      <c r="AE117" s="33"/>
    </row>
    <row r="118" spans="1:65" s="2" customFormat="1" ht="6.95" customHeight="1">
      <c r="A118" s="33"/>
      <c r="B118" s="34"/>
      <c r="C118" s="33"/>
      <c r="D118" s="33"/>
      <c r="E118" s="33"/>
      <c r="F118" s="33"/>
      <c r="G118" s="33"/>
      <c r="H118" s="33"/>
      <c r="I118" s="33"/>
      <c r="J118" s="33"/>
      <c r="K118" s="33"/>
      <c r="L118" s="43"/>
      <c r="S118" s="33"/>
      <c r="T118" s="33"/>
      <c r="U118" s="33"/>
      <c r="V118" s="33"/>
      <c r="W118" s="33"/>
      <c r="X118" s="33"/>
      <c r="Y118" s="33"/>
      <c r="Z118" s="33"/>
      <c r="AA118" s="33"/>
      <c r="AB118" s="33"/>
      <c r="AC118" s="33"/>
      <c r="AD118" s="33"/>
      <c r="AE118" s="33"/>
    </row>
    <row r="119" spans="1:65" s="2" customFormat="1" ht="15.2" customHeight="1">
      <c r="A119" s="33"/>
      <c r="B119" s="34"/>
      <c r="C119" s="28" t="s">
        <v>24</v>
      </c>
      <c r="D119" s="33"/>
      <c r="E119" s="33"/>
      <c r="F119" s="26" t="str">
        <f>E15</f>
        <v xml:space="preserve"> </v>
      </c>
      <c r="G119" s="33"/>
      <c r="H119" s="33"/>
      <c r="I119" s="28" t="s">
        <v>29</v>
      </c>
      <c r="J119" s="31" t="str">
        <f>E21</f>
        <v xml:space="preserve"> </v>
      </c>
      <c r="K119" s="33"/>
      <c r="L119" s="43"/>
      <c r="S119" s="33"/>
      <c r="T119" s="33"/>
      <c r="U119" s="33"/>
      <c r="V119" s="33"/>
      <c r="W119" s="33"/>
      <c r="X119" s="33"/>
      <c r="Y119" s="33"/>
      <c r="Z119" s="33"/>
      <c r="AA119" s="33"/>
      <c r="AB119" s="33"/>
      <c r="AC119" s="33"/>
      <c r="AD119" s="33"/>
      <c r="AE119" s="33"/>
    </row>
    <row r="120" spans="1:65" s="2" customFormat="1" ht="15.2" customHeight="1">
      <c r="A120" s="33"/>
      <c r="B120" s="34"/>
      <c r="C120" s="28" t="s">
        <v>27</v>
      </c>
      <c r="D120" s="33"/>
      <c r="E120" s="33"/>
      <c r="F120" s="26" t="str">
        <f>IF(E18="","",E18)</f>
        <v>Vyplň údaj</v>
      </c>
      <c r="G120" s="33"/>
      <c r="H120" s="33"/>
      <c r="I120" s="28" t="s">
        <v>31</v>
      </c>
      <c r="J120" s="31" t="str">
        <f>E24</f>
        <v xml:space="preserve"> </v>
      </c>
      <c r="K120" s="33"/>
      <c r="L120" s="43"/>
      <c r="S120" s="33"/>
      <c r="T120" s="33"/>
      <c r="U120" s="33"/>
      <c r="V120" s="33"/>
      <c r="W120" s="33"/>
      <c r="X120" s="33"/>
      <c r="Y120" s="33"/>
      <c r="Z120" s="33"/>
      <c r="AA120" s="33"/>
      <c r="AB120" s="33"/>
      <c r="AC120" s="33"/>
      <c r="AD120" s="33"/>
      <c r="AE120" s="33"/>
    </row>
    <row r="121" spans="1:65" s="2" customFormat="1" ht="10.35" customHeight="1">
      <c r="A121" s="33"/>
      <c r="B121" s="34"/>
      <c r="C121" s="33"/>
      <c r="D121" s="33"/>
      <c r="E121" s="33"/>
      <c r="F121" s="33"/>
      <c r="G121" s="33"/>
      <c r="H121" s="33"/>
      <c r="I121" s="33"/>
      <c r="J121" s="33"/>
      <c r="K121" s="33"/>
      <c r="L121" s="43"/>
      <c r="S121" s="33"/>
      <c r="T121" s="33"/>
      <c r="U121" s="33"/>
      <c r="V121" s="33"/>
      <c r="W121" s="33"/>
      <c r="X121" s="33"/>
      <c r="Y121" s="33"/>
      <c r="Z121" s="33"/>
      <c r="AA121" s="33"/>
      <c r="AB121" s="33"/>
      <c r="AC121" s="33"/>
      <c r="AD121" s="33"/>
      <c r="AE121" s="33"/>
    </row>
    <row r="122" spans="1:65" s="11" customFormat="1" ht="29.25" customHeight="1">
      <c r="A122" s="121"/>
      <c r="B122" s="122"/>
      <c r="C122" s="123" t="s">
        <v>126</v>
      </c>
      <c r="D122" s="124" t="s">
        <v>58</v>
      </c>
      <c r="E122" s="124" t="s">
        <v>54</v>
      </c>
      <c r="F122" s="124" t="s">
        <v>55</v>
      </c>
      <c r="G122" s="124" t="s">
        <v>127</v>
      </c>
      <c r="H122" s="124" t="s">
        <v>128</v>
      </c>
      <c r="I122" s="124" t="s">
        <v>129</v>
      </c>
      <c r="J122" s="124" t="s">
        <v>114</v>
      </c>
      <c r="K122" s="125" t="s">
        <v>130</v>
      </c>
      <c r="L122" s="126"/>
      <c r="M122" s="63" t="s">
        <v>1</v>
      </c>
      <c r="N122" s="64" t="s">
        <v>37</v>
      </c>
      <c r="O122" s="64" t="s">
        <v>131</v>
      </c>
      <c r="P122" s="64" t="s">
        <v>132</v>
      </c>
      <c r="Q122" s="64" t="s">
        <v>133</v>
      </c>
      <c r="R122" s="64" t="s">
        <v>134</v>
      </c>
      <c r="S122" s="64" t="s">
        <v>135</v>
      </c>
      <c r="T122" s="65" t="s">
        <v>136</v>
      </c>
      <c r="U122" s="121"/>
      <c r="V122" s="121"/>
      <c r="W122" s="121"/>
      <c r="X122" s="121"/>
      <c r="Y122" s="121"/>
      <c r="Z122" s="121"/>
      <c r="AA122" s="121"/>
      <c r="AB122" s="121"/>
      <c r="AC122" s="121"/>
      <c r="AD122" s="121"/>
      <c r="AE122" s="121"/>
    </row>
    <row r="123" spans="1:65" s="2" customFormat="1" ht="22.9" customHeight="1">
      <c r="A123" s="33"/>
      <c r="B123" s="34"/>
      <c r="C123" s="70" t="s">
        <v>137</v>
      </c>
      <c r="D123" s="33"/>
      <c r="E123" s="33"/>
      <c r="F123" s="33"/>
      <c r="G123" s="33"/>
      <c r="H123" s="33"/>
      <c r="I123" s="33"/>
      <c r="J123" s="127">
        <f>BK123</f>
        <v>0</v>
      </c>
      <c r="K123" s="33"/>
      <c r="L123" s="34"/>
      <c r="M123" s="66"/>
      <c r="N123" s="57"/>
      <c r="O123" s="67"/>
      <c r="P123" s="128">
        <f>P124</f>
        <v>0</v>
      </c>
      <c r="Q123" s="67"/>
      <c r="R123" s="128">
        <f>R124</f>
        <v>987.31229500000018</v>
      </c>
      <c r="S123" s="67"/>
      <c r="T123" s="129">
        <f>T124</f>
        <v>429.57799999999997</v>
      </c>
      <c r="U123" s="33"/>
      <c r="V123" s="33"/>
      <c r="W123" s="33"/>
      <c r="X123" s="33"/>
      <c r="Y123" s="33"/>
      <c r="Z123" s="33"/>
      <c r="AA123" s="33"/>
      <c r="AB123" s="33"/>
      <c r="AC123" s="33"/>
      <c r="AD123" s="33"/>
      <c r="AE123" s="33"/>
      <c r="AT123" s="18" t="s">
        <v>72</v>
      </c>
      <c r="AU123" s="18" t="s">
        <v>116</v>
      </c>
      <c r="BK123" s="130">
        <f>BK124</f>
        <v>0</v>
      </c>
    </row>
    <row r="124" spans="1:65" s="12" customFormat="1" ht="25.9" customHeight="1">
      <c r="B124" s="131"/>
      <c r="D124" s="132" t="s">
        <v>72</v>
      </c>
      <c r="E124" s="133" t="s">
        <v>138</v>
      </c>
      <c r="F124" s="133" t="s">
        <v>139</v>
      </c>
      <c r="I124" s="134"/>
      <c r="J124" s="135">
        <f>BK124</f>
        <v>0</v>
      </c>
      <c r="L124" s="131"/>
      <c r="M124" s="136"/>
      <c r="N124" s="137"/>
      <c r="O124" s="137"/>
      <c r="P124" s="138">
        <f>P125+P193+P256+P262+P340+P374</f>
        <v>0</v>
      </c>
      <c r="Q124" s="137"/>
      <c r="R124" s="138">
        <f>R125+R193+R256+R262+R340+R374</f>
        <v>987.31229500000018</v>
      </c>
      <c r="S124" s="137"/>
      <c r="T124" s="139">
        <f>T125+T193+T256+T262+T340+T374</f>
        <v>429.57799999999997</v>
      </c>
      <c r="AR124" s="132" t="s">
        <v>81</v>
      </c>
      <c r="AT124" s="140" t="s">
        <v>72</v>
      </c>
      <c r="AU124" s="140" t="s">
        <v>73</v>
      </c>
      <c r="AY124" s="132" t="s">
        <v>140</v>
      </c>
      <c r="BK124" s="141">
        <f>BK125+BK193+BK256+BK262+BK340+BK374</f>
        <v>0</v>
      </c>
    </row>
    <row r="125" spans="1:65" s="12" customFormat="1" ht="22.9" customHeight="1">
      <c r="B125" s="131"/>
      <c r="D125" s="132" t="s">
        <v>72</v>
      </c>
      <c r="E125" s="142" t="s">
        <v>81</v>
      </c>
      <c r="F125" s="142" t="s">
        <v>141</v>
      </c>
      <c r="I125" s="134"/>
      <c r="J125" s="143">
        <f>BK125</f>
        <v>0</v>
      </c>
      <c r="L125" s="131"/>
      <c r="M125" s="136"/>
      <c r="N125" s="137"/>
      <c r="O125" s="137"/>
      <c r="P125" s="138">
        <f>SUM(P126:P192)</f>
        <v>0</v>
      </c>
      <c r="Q125" s="137"/>
      <c r="R125" s="138">
        <f>SUM(R126:R192)</f>
        <v>0.17650000000000002</v>
      </c>
      <c r="S125" s="137"/>
      <c r="T125" s="139">
        <f>SUM(T126:T192)</f>
        <v>429.49199999999996</v>
      </c>
      <c r="AR125" s="132" t="s">
        <v>81</v>
      </c>
      <c r="AT125" s="140" t="s">
        <v>72</v>
      </c>
      <c r="AU125" s="140" t="s">
        <v>81</v>
      </c>
      <c r="AY125" s="132" t="s">
        <v>140</v>
      </c>
      <c r="BK125" s="141">
        <f>SUM(BK126:BK192)</f>
        <v>0</v>
      </c>
    </row>
    <row r="126" spans="1:65" s="2" customFormat="1" ht="24.2" customHeight="1">
      <c r="A126" s="33"/>
      <c r="B126" s="144"/>
      <c r="C126" s="145" t="s">
        <v>81</v>
      </c>
      <c r="D126" s="145" t="s">
        <v>142</v>
      </c>
      <c r="E126" s="146" t="s">
        <v>143</v>
      </c>
      <c r="F126" s="147" t="s">
        <v>144</v>
      </c>
      <c r="G126" s="148" t="s">
        <v>145</v>
      </c>
      <c r="H126" s="149">
        <v>80</v>
      </c>
      <c r="I126" s="150"/>
      <c r="J126" s="151">
        <f>ROUND(I126*H126,2)</f>
        <v>0</v>
      </c>
      <c r="K126" s="147" t="s">
        <v>146</v>
      </c>
      <c r="L126" s="34"/>
      <c r="M126" s="152" t="s">
        <v>1</v>
      </c>
      <c r="N126" s="153" t="s">
        <v>38</v>
      </c>
      <c r="O126" s="59"/>
      <c r="P126" s="154">
        <f>O126*H126</f>
        <v>0</v>
      </c>
      <c r="Q126" s="154">
        <v>0</v>
      </c>
      <c r="R126" s="154">
        <f>Q126*H126</f>
        <v>0</v>
      </c>
      <c r="S126" s="154">
        <v>0.255</v>
      </c>
      <c r="T126" s="155">
        <f>S126*H126</f>
        <v>20.399999999999999</v>
      </c>
      <c r="U126" s="33"/>
      <c r="V126" s="33"/>
      <c r="W126" s="33"/>
      <c r="X126" s="33"/>
      <c r="Y126" s="33"/>
      <c r="Z126" s="33"/>
      <c r="AA126" s="33"/>
      <c r="AB126" s="33"/>
      <c r="AC126" s="33"/>
      <c r="AD126" s="33"/>
      <c r="AE126" s="33"/>
      <c r="AR126" s="156" t="s">
        <v>147</v>
      </c>
      <c r="AT126" s="156" t="s">
        <v>142</v>
      </c>
      <c r="AU126" s="156" t="s">
        <v>83</v>
      </c>
      <c r="AY126" s="18" t="s">
        <v>140</v>
      </c>
      <c r="BE126" s="157">
        <f>IF(N126="základní",J126,0)</f>
        <v>0</v>
      </c>
      <c r="BF126" s="157">
        <f>IF(N126="snížená",J126,0)</f>
        <v>0</v>
      </c>
      <c r="BG126" s="157">
        <f>IF(N126="zákl. přenesená",J126,0)</f>
        <v>0</v>
      </c>
      <c r="BH126" s="157">
        <f>IF(N126="sníž. přenesená",J126,0)</f>
        <v>0</v>
      </c>
      <c r="BI126" s="157">
        <f>IF(N126="nulová",J126,0)</f>
        <v>0</v>
      </c>
      <c r="BJ126" s="18" t="s">
        <v>81</v>
      </c>
      <c r="BK126" s="157">
        <f>ROUND(I126*H126,2)</f>
        <v>0</v>
      </c>
      <c r="BL126" s="18" t="s">
        <v>147</v>
      </c>
      <c r="BM126" s="156" t="s">
        <v>789</v>
      </c>
    </row>
    <row r="127" spans="1:65" s="2" customFormat="1" ht="48.75">
      <c r="A127" s="33"/>
      <c r="B127" s="34"/>
      <c r="C127" s="33"/>
      <c r="D127" s="158" t="s">
        <v>149</v>
      </c>
      <c r="E127" s="33"/>
      <c r="F127" s="159" t="s">
        <v>150</v>
      </c>
      <c r="G127" s="33"/>
      <c r="H127" s="33"/>
      <c r="I127" s="160"/>
      <c r="J127" s="33"/>
      <c r="K127" s="33"/>
      <c r="L127" s="34"/>
      <c r="M127" s="161"/>
      <c r="N127" s="162"/>
      <c r="O127" s="59"/>
      <c r="P127" s="59"/>
      <c r="Q127" s="59"/>
      <c r="R127" s="59"/>
      <c r="S127" s="59"/>
      <c r="T127" s="60"/>
      <c r="U127" s="33"/>
      <c r="V127" s="33"/>
      <c r="W127" s="33"/>
      <c r="X127" s="33"/>
      <c r="Y127" s="33"/>
      <c r="Z127" s="33"/>
      <c r="AA127" s="33"/>
      <c r="AB127" s="33"/>
      <c r="AC127" s="33"/>
      <c r="AD127" s="33"/>
      <c r="AE127" s="33"/>
      <c r="AT127" s="18" t="s">
        <v>149</v>
      </c>
      <c r="AU127" s="18" t="s">
        <v>83</v>
      </c>
    </row>
    <row r="128" spans="1:65" s="2" customFormat="1" ht="11.25">
      <c r="A128" s="33"/>
      <c r="B128" s="34"/>
      <c r="C128" s="33"/>
      <c r="D128" s="163" t="s">
        <v>151</v>
      </c>
      <c r="E128" s="33"/>
      <c r="F128" s="164" t="s">
        <v>152</v>
      </c>
      <c r="G128" s="33"/>
      <c r="H128" s="33"/>
      <c r="I128" s="160"/>
      <c r="J128" s="33"/>
      <c r="K128" s="33"/>
      <c r="L128" s="34"/>
      <c r="M128" s="161"/>
      <c r="N128" s="162"/>
      <c r="O128" s="59"/>
      <c r="P128" s="59"/>
      <c r="Q128" s="59"/>
      <c r="R128" s="59"/>
      <c r="S128" s="59"/>
      <c r="T128" s="60"/>
      <c r="U128" s="33"/>
      <c r="V128" s="33"/>
      <c r="W128" s="33"/>
      <c r="X128" s="33"/>
      <c r="Y128" s="33"/>
      <c r="Z128" s="33"/>
      <c r="AA128" s="33"/>
      <c r="AB128" s="33"/>
      <c r="AC128" s="33"/>
      <c r="AD128" s="33"/>
      <c r="AE128" s="33"/>
      <c r="AT128" s="18" t="s">
        <v>151</v>
      </c>
      <c r="AU128" s="18" t="s">
        <v>83</v>
      </c>
    </row>
    <row r="129" spans="1:65" s="2" customFormat="1" ht="146.25">
      <c r="A129" s="33"/>
      <c r="B129" s="34"/>
      <c r="C129" s="33"/>
      <c r="D129" s="158" t="s">
        <v>153</v>
      </c>
      <c r="E129" s="33"/>
      <c r="F129" s="165" t="s">
        <v>154</v>
      </c>
      <c r="G129" s="33"/>
      <c r="H129" s="33"/>
      <c r="I129" s="160"/>
      <c r="J129" s="33"/>
      <c r="K129" s="33"/>
      <c r="L129" s="34"/>
      <c r="M129" s="161"/>
      <c r="N129" s="162"/>
      <c r="O129" s="59"/>
      <c r="P129" s="59"/>
      <c r="Q129" s="59"/>
      <c r="R129" s="59"/>
      <c r="S129" s="59"/>
      <c r="T129" s="60"/>
      <c r="U129" s="33"/>
      <c r="V129" s="33"/>
      <c r="W129" s="33"/>
      <c r="X129" s="33"/>
      <c r="Y129" s="33"/>
      <c r="Z129" s="33"/>
      <c r="AA129" s="33"/>
      <c r="AB129" s="33"/>
      <c r="AC129" s="33"/>
      <c r="AD129" s="33"/>
      <c r="AE129" s="33"/>
      <c r="AT129" s="18" t="s">
        <v>153</v>
      </c>
      <c r="AU129" s="18" t="s">
        <v>83</v>
      </c>
    </row>
    <row r="130" spans="1:65" s="13" customFormat="1" ht="11.25">
      <c r="B130" s="166"/>
      <c r="D130" s="158" t="s">
        <v>155</v>
      </c>
      <c r="E130" s="167" t="s">
        <v>1</v>
      </c>
      <c r="F130" s="168" t="s">
        <v>790</v>
      </c>
      <c r="H130" s="169">
        <v>80</v>
      </c>
      <c r="I130" s="170"/>
      <c r="L130" s="166"/>
      <c r="M130" s="171"/>
      <c r="N130" s="172"/>
      <c r="O130" s="172"/>
      <c r="P130" s="172"/>
      <c r="Q130" s="172"/>
      <c r="R130" s="172"/>
      <c r="S130" s="172"/>
      <c r="T130" s="173"/>
      <c r="AT130" s="167" t="s">
        <v>155</v>
      </c>
      <c r="AU130" s="167" t="s">
        <v>83</v>
      </c>
      <c r="AV130" s="13" t="s">
        <v>83</v>
      </c>
      <c r="AW130" s="13" t="s">
        <v>30</v>
      </c>
      <c r="AX130" s="13" t="s">
        <v>73</v>
      </c>
      <c r="AY130" s="167" t="s">
        <v>140</v>
      </c>
    </row>
    <row r="131" spans="1:65" s="14" customFormat="1" ht="11.25">
      <c r="B131" s="174"/>
      <c r="D131" s="158" t="s">
        <v>155</v>
      </c>
      <c r="E131" s="175" t="s">
        <v>1</v>
      </c>
      <c r="F131" s="176" t="s">
        <v>157</v>
      </c>
      <c r="H131" s="177">
        <v>80</v>
      </c>
      <c r="I131" s="178"/>
      <c r="L131" s="174"/>
      <c r="M131" s="179"/>
      <c r="N131" s="180"/>
      <c r="O131" s="180"/>
      <c r="P131" s="180"/>
      <c r="Q131" s="180"/>
      <c r="R131" s="180"/>
      <c r="S131" s="180"/>
      <c r="T131" s="181"/>
      <c r="AT131" s="175" t="s">
        <v>155</v>
      </c>
      <c r="AU131" s="175" t="s">
        <v>83</v>
      </c>
      <c r="AV131" s="14" t="s">
        <v>147</v>
      </c>
      <c r="AW131" s="14" t="s">
        <v>30</v>
      </c>
      <c r="AX131" s="14" t="s">
        <v>81</v>
      </c>
      <c r="AY131" s="175" t="s">
        <v>140</v>
      </c>
    </row>
    <row r="132" spans="1:65" s="2" customFormat="1" ht="24.2" customHeight="1">
      <c r="A132" s="33"/>
      <c r="B132" s="144"/>
      <c r="C132" s="145" t="s">
        <v>83</v>
      </c>
      <c r="D132" s="145" t="s">
        <v>142</v>
      </c>
      <c r="E132" s="146" t="s">
        <v>159</v>
      </c>
      <c r="F132" s="147" t="s">
        <v>160</v>
      </c>
      <c r="G132" s="148" t="s">
        <v>145</v>
      </c>
      <c r="H132" s="149">
        <v>44</v>
      </c>
      <c r="I132" s="150"/>
      <c r="J132" s="151">
        <f>ROUND(I132*H132,2)</f>
        <v>0</v>
      </c>
      <c r="K132" s="147" t="s">
        <v>146</v>
      </c>
      <c r="L132" s="34"/>
      <c r="M132" s="152" t="s">
        <v>1</v>
      </c>
      <c r="N132" s="153" t="s">
        <v>38</v>
      </c>
      <c r="O132" s="59"/>
      <c r="P132" s="154">
        <f>O132*H132</f>
        <v>0</v>
      </c>
      <c r="Q132" s="154">
        <v>0</v>
      </c>
      <c r="R132" s="154">
        <f>Q132*H132</f>
        <v>0</v>
      </c>
      <c r="S132" s="154">
        <v>0.38800000000000001</v>
      </c>
      <c r="T132" s="155">
        <f>S132*H132</f>
        <v>17.071999999999999</v>
      </c>
      <c r="U132" s="33"/>
      <c r="V132" s="33"/>
      <c r="W132" s="33"/>
      <c r="X132" s="33"/>
      <c r="Y132" s="33"/>
      <c r="Z132" s="33"/>
      <c r="AA132" s="33"/>
      <c r="AB132" s="33"/>
      <c r="AC132" s="33"/>
      <c r="AD132" s="33"/>
      <c r="AE132" s="33"/>
      <c r="AR132" s="156" t="s">
        <v>147</v>
      </c>
      <c r="AT132" s="156" t="s">
        <v>142</v>
      </c>
      <c r="AU132" s="156" t="s">
        <v>83</v>
      </c>
      <c r="AY132" s="18" t="s">
        <v>140</v>
      </c>
      <c r="BE132" s="157">
        <f>IF(N132="základní",J132,0)</f>
        <v>0</v>
      </c>
      <c r="BF132" s="157">
        <f>IF(N132="snížená",J132,0)</f>
        <v>0</v>
      </c>
      <c r="BG132" s="157">
        <f>IF(N132="zákl. přenesená",J132,0)</f>
        <v>0</v>
      </c>
      <c r="BH132" s="157">
        <f>IF(N132="sníž. přenesená",J132,0)</f>
        <v>0</v>
      </c>
      <c r="BI132" s="157">
        <f>IF(N132="nulová",J132,0)</f>
        <v>0</v>
      </c>
      <c r="BJ132" s="18" t="s">
        <v>81</v>
      </c>
      <c r="BK132" s="157">
        <f>ROUND(I132*H132,2)</f>
        <v>0</v>
      </c>
      <c r="BL132" s="18" t="s">
        <v>147</v>
      </c>
      <c r="BM132" s="156" t="s">
        <v>791</v>
      </c>
    </row>
    <row r="133" spans="1:65" s="2" customFormat="1" ht="39">
      <c r="A133" s="33"/>
      <c r="B133" s="34"/>
      <c r="C133" s="33"/>
      <c r="D133" s="158" t="s">
        <v>149</v>
      </c>
      <c r="E133" s="33"/>
      <c r="F133" s="159" t="s">
        <v>162</v>
      </c>
      <c r="G133" s="33"/>
      <c r="H133" s="33"/>
      <c r="I133" s="160"/>
      <c r="J133" s="33"/>
      <c r="K133" s="33"/>
      <c r="L133" s="34"/>
      <c r="M133" s="161"/>
      <c r="N133" s="162"/>
      <c r="O133" s="59"/>
      <c r="P133" s="59"/>
      <c r="Q133" s="59"/>
      <c r="R133" s="59"/>
      <c r="S133" s="59"/>
      <c r="T133" s="60"/>
      <c r="U133" s="33"/>
      <c r="V133" s="33"/>
      <c r="W133" s="33"/>
      <c r="X133" s="33"/>
      <c r="Y133" s="33"/>
      <c r="Z133" s="33"/>
      <c r="AA133" s="33"/>
      <c r="AB133" s="33"/>
      <c r="AC133" s="33"/>
      <c r="AD133" s="33"/>
      <c r="AE133" s="33"/>
      <c r="AT133" s="18" t="s">
        <v>149</v>
      </c>
      <c r="AU133" s="18" t="s">
        <v>83</v>
      </c>
    </row>
    <row r="134" spans="1:65" s="2" customFormat="1" ht="11.25">
      <c r="A134" s="33"/>
      <c r="B134" s="34"/>
      <c r="C134" s="33"/>
      <c r="D134" s="163" t="s">
        <v>151</v>
      </c>
      <c r="E134" s="33"/>
      <c r="F134" s="164" t="s">
        <v>163</v>
      </c>
      <c r="G134" s="33"/>
      <c r="H134" s="33"/>
      <c r="I134" s="160"/>
      <c r="J134" s="33"/>
      <c r="K134" s="33"/>
      <c r="L134" s="34"/>
      <c r="M134" s="161"/>
      <c r="N134" s="162"/>
      <c r="O134" s="59"/>
      <c r="P134" s="59"/>
      <c r="Q134" s="59"/>
      <c r="R134" s="59"/>
      <c r="S134" s="59"/>
      <c r="T134" s="60"/>
      <c r="U134" s="33"/>
      <c r="V134" s="33"/>
      <c r="W134" s="33"/>
      <c r="X134" s="33"/>
      <c r="Y134" s="33"/>
      <c r="Z134" s="33"/>
      <c r="AA134" s="33"/>
      <c r="AB134" s="33"/>
      <c r="AC134" s="33"/>
      <c r="AD134" s="33"/>
      <c r="AE134" s="33"/>
      <c r="AT134" s="18" t="s">
        <v>151</v>
      </c>
      <c r="AU134" s="18" t="s">
        <v>83</v>
      </c>
    </row>
    <row r="135" spans="1:65" s="13" customFormat="1" ht="11.25">
      <c r="B135" s="166"/>
      <c r="D135" s="158" t="s">
        <v>155</v>
      </c>
      <c r="E135" s="167" t="s">
        <v>1</v>
      </c>
      <c r="F135" s="168" t="s">
        <v>792</v>
      </c>
      <c r="H135" s="169">
        <v>44</v>
      </c>
      <c r="I135" s="170"/>
      <c r="L135" s="166"/>
      <c r="M135" s="171"/>
      <c r="N135" s="172"/>
      <c r="O135" s="172"/>
      <c r="P135" s="172"/>
      <c r="Q135" s="172"/>
      <c r="R135" s="172"/>
      <c r="S135" s="172"/>
      <c r="T135" s="173"/>
      <c r="AT135" s="167" t="s">
        <v>155</v>
      </c>
      <c r="AU135" s="167" t="s">
        <v>83</v>
      </c>
      <c r="AV135" s="13" t="s">
        <v>83</v>
      </c>
      <c r="AW135" s="13" t="s">
        <v>30</v>
      </c>
      <c r="AX135" s="13" t="s">
        <v>81</v>
      </c>
      <c r="AY135" s="167" t="s">
        <v>140</v>
      </c>
    </row>
    <row r="136" spans="1:65" s="2" customFormat="1" ht="24.2" customHeight="1">
      <c r="A136" s="33"/>
      <c r="B136" s="144"/>
      <c r="C136" s="145" t="s">
        <v>158</v>
      </c>
      <c r="D136" s="145" t="s">
        <v>142</v>
      </c>
      <c r="E136" s="146" t="s">
        <v>173</v>
      </c>
      <c r="F136" s="147" t="s">
        <v>174</v>
      </c>
      <c r="G136" s="148" t="s">
        <v>145</v>
      </c>
      <c r="H136" s="149">
        <v>133</v>
      </c>
      <c r="I136" s="150"/>
      <c r="J136" s="151">
        <f>ROUND(I136*H136,2)</f>
        <v>0</v>
      </c>
      <c r="K136" s="147" t="s">
        <v>146</v>
      </c>
      <c r="L136" s="34"/>
      <c r="M136" s="152" t="s">
        <v>1</v>
      </c>
      <c r="N136" s="153" t="s">
        <v>38</v>
      </c>
      <c r="O136" s="59"/>
      <c r="P136" s="154">
        <f>O136*H136</f>
        <v>0</v>
      </c>
      <c r="Q136" s="154">
        <v>0</v>
      </c>
      <c r="R136" s="154">
        <f>Q136*H136</f>
        <v>0</v>
      </c>
      <c r="S136" s="154">
        <v>0.44</v>
      </c>
      <c r="T136" s="155">
        <f>S136*H136</f>
        <v>58.52</v>
      </c>
      <c r="U136" s="33"/>
      <c r="V136" s="33"/>
      <c r="W136" s="33"/>
      <c r="X136" s="33"/>
      <c r="Y136" s="33"/>
      <c r="Z136" s="33"/>
      <c r="AA136" s="33"/>
      <c r="AB136" s="33"/>
      <c r="AC136" s="33"/>
      <c r="AD136" s="33"/>
      <c r="AE136" s="33"/>
      <c r="AR136" s="156" t="s">
        <v>147</v>
      </c>
      <c r="AT136" s="156" t="s">
        <v>142</v>
      </c>
      <c r="AU136" s="156" t="s">
        <v>83</v>
      </c>
      <c r="AY136" s="18" t="s">
        <v>140</v>
      </c>
      <c r="BE136" s="157">
        <f>IF(N136="základní",J136,0)</f>
        <v>0</v>
      </c>
      <c r="BF136" s="157">
        <f>IF(N136="snížená",J136,0)</f>
        <v>0</v>
      </c>
      <c r="BG136" s="157">
        <f>IF(N136="zákl. přenesená",J136,0)</f>
        <v>0</v>
      </c>
      <c r="BH136" s="157">
        <f>IF(N136="sníž. přenesená",J136,0)</f>
        <v>0</v>
      </c>
      <c r="BI136" s="157">
        <f>IF(N136="nulová",J136,0)</f>
        <v>0</v>
      </c>
      <c r="BJ136" s="18" t="s">
        <v>81</v>
      </c>
      <c r="BK136" s="157">
        <f>ROUND(I136*H136,2)</f>
        <v>0</v>
      </c>
      <c r="BL136" s="18" t="s">
        <v>147</v>
      </c>
      <c r="BM136" s="156" t="s">
        <v>793</v>
      </c>
    </row>
    <row r="137" spans="1:65" s="2" customFormat="1" ht="39">
      <c r="A137" s="33"/>
      <c r="B137" s="34"/>
      <c r="C137" s="33"/>
      <c r="D137" s="158" t="s">
        <v>149</v>
      </c>
      <c r="E137" s="33"/>
      <c r="F137" s="159" t="s">
        <v>176</v>
      </c>
      <c r="G137" s="33"/>
      <c r="H137" s="33"/>
      <c r="I137" s="160"/>
      <c r="J137" s="33"/>
      <c r="K137" s="33"/>
      <c r="L137" s="34"/>
      <c r="M137" s="161"/>
      <c r="N137" s="162"/>
      <c r="O137" s="59"/>
      <c r="P137" s="59"/>
      <c r="Q137" s="59"/>
      <c r="R137" s="59"/>
      <c r="S137" s="59"/>
      <c r="T137" s="60"/>
      <c r="U137" s="33"/>
      <c r="V137" s="33"/>
      <c r="W137" s="33"/>
      <c r="X137" s="33"/>
      <c r="Y137" s="33"/>
      <c r="Z137" s="33"/>
      <c r="AA137" s="33"/>
      <c r="AB137" s="33"/>
      <c r="AC137" s="33"/>
      <c r="AD137" s="33"/>
      <c r="AE137" s="33"/>
      <c r="AT137" s="18" t="s">
        <v>149</v>
      </c>
      <c r="AU137" s="18" t="s">
        <v>83</v>
      </c>
    </row>
    <row r="138" spans="1:65" s="2" customFormat="1" ht="11.25">
      <c r="A138" s="33"/>
      <c r="B138" s="34"/>
      <c r="C138" s="33"/>
      <c r="D138" s="163" t="s">
        <v>151</v>
      </c>
      <c r="E138" s="33"/>
      <c r="F138" s="164" t="s">
        <v>177</v>
      </c>
      <c r="G138" s="33"/>
      <c r="H138" s="33"/>
      <c r="I138" s="160"/>
      <c r="J138" s="33"/>
      <c r="K138" s="33"/>
      <c r="L138" s="34"/>
      <c r="M138" s="161"/>
      <c r="N138" s="162"/>
      <c r="O138" s="59"/>
      <c r="P138" s="59"/>
      <c r="Q138" s="59"/>
      <c r="R138" s="59"/>
      <c r="S138" s="59"/>
      <c r="T138" s="60"/>
      <c r="U138" s="33"/>
      <c r="V138" s="33"/>
      <c r="W138" s="33"/>
      <c r="X138" s="33"/>
      <c r="Y138" s="33"/>
      <c r="Z138" s="33"/>
      <c r="AA138" s="33"/>
      <c r="AB138" s="33"/>
      <c r="AC138" s="33"/>
      <c r="AD138" s="33"/>
      <c r="AE138" s="33"/>
      <c r="AT138" s="18" t="s">
        <v>151</v>
      </c>
      <c r="AU138" s="18" t="s">
        <v>83</v>
      </c>
    </row>
    <row r="139" spans="1:65" s="2" customFormat="1" ht="253.5">
      <c r="A139" s="33"/>
      <c r="B139" s="34"/>
      <c r="C139" s="33"/>
      <c r="D139" s="158" t="s">
        <v>153</v>
      </c>
      <c r="E139" s="33"/>
      <c r="F139" s="165" t="s">
        <v>178</v>
      </c>
      <c r="G139" s="33"/>
      <c r="H139" s="33"/>
      <c r="I139" s="160"/>
      <c r="J139" s="33"/>
      <c r="K139" s="33"/>
      <c r="L139" s="34"/>
      <c r="M139" s="161"/>
      <c r="N139" s="162"/>
      <c r="O139" s="59"/>
      <c r="P139" s="59"/>
      <c r="Q139" s="59"/>
      <c r="R139" s="59"/>
      <c r="S139" s="59"/>
      <c r="T139" s="60"/>
      <c r="U139" s="33"/>
      <c r="V139" s="33"/>
      <c r="W139" s="33"/>
      <c r="X139" s="33"/>
      <c r="Y139" s="33"/>
      <c r="Z139" s="33"/>
      <c r="AA139" s="33"/>
      <c r="AB139" s="33"/>
      <c r="AC139" s="33"/>
      <c r="AD139" s="33"/>
      <c r="AE139" s="33"/>
      <c r="AT139" s="18" t="s">
        <v>153</v>
      </c>
      <c r="AU139" s="18" t="s">
        <v>83</v>
      </c>
    </row>
    <row r="140" spans="1:65" s="13" customFormat="1" ht="22.5">
      <c r="B140" s="166"/>
      <c r="D140" s="158" t="s">
        <v>155</v>
      </c>
      <c r="E140" s="167" t="s">
        <v>1</v>
      </c>
      <c r="F140" s="168" t="s">
        <v>794</v>
      </c>
      <c r="H140" s="169">
        <v>45</v>
      </c>
      <c r="I140" s="170"/>
      <c r="L140" s="166"/>
      <c r="M140" s="171"/>
      <c r="N140" s="172"/>
      <c r="O140" s="172"/>
      <c r="P140" s="172"/>
      <c r="Q140" s="172"/>
      <c r="R140" s="172"/>
      <c r="S140" s="172"/>
      <c r="T140" s="173"/>
      <c r="AT140" s="167" t="s">
        <v>155</v>
      </c>
      <c r="AU140" s="167" t="s">
        <v>83</v>
      </c>
      <c r="AV140" s="13" t="s">
        <v>83</v>
      </c>
      <c r="AW140" s="13" t="s">
        <v>30</v>
      </c>
      <c r="AX140" s="13" t="s">
        <v>73</v>
      </c>
      <c r="AY140" s="167" t="s">
        <v>140</v>
      </c>
    </row>
    <row r="141" spans="1:65" s="13" customFormat="1" ht="11.25">
      <c r="B141" s="166"/>
      <c r="D141" s="158" t="s">
        <v>155</v>
      </c>
      <c r="E141" s="167" t="s">
        <v>1</v>
      </c>
      <c r="F141" s="168" t="s">
        <v>795</v>
      </c>
      <c r="H141" s="169">
        <v>8</v>
      </c>
      <c r="I141" s="170"/>
      <c r="L141" s="166"/>
      <c r="M141" s="171"/>
      <c r="N141" s="172"/>
      <c r="O141" s="172"/>
      <c r="P141" s="172"/>
      <c r="Q141" s="172"/>
      <c r="R141" s="172"/>
      <c r="S141" s="172"/>
      <c r="T141" s="173"/>
      <c r="AT141" s="167" t="s">
        <v>155</v>
      </c>
      <c r="AU141" s="167" t="s">
        <v>83</v>
      </c>
      <c r="AV141" s="13" t="s">
        <v>83</v>
      </c>
      <c r="AW141" s="13" t="s">
        <v>30</v>
      </c>
      <c r="AX141" s="13" t="s">
        <v>73</v>
      </c>
      <c r="AY141" s="167" t="s">
        <v>140</v>
      </c>
    </row>
    <row r="142" spans="1:65" s="13" customFormat="1" ht="22.5">
      <c r="B142" s="166"/>
      <c r="D142" s="158" t="s">
        <v>155</v>
      </c>
      <c r="E142" s="167" t="s">
        <v>1</v>
      </c>
      <c r="F142" s="168" t="s">
        <v>796</v>
      </c>
      <c r="H142" s="169">
        <v>80</v>
      </c>
      <c r="I142" s="170"/>
      <c r="L142" s="166"/>
      <c r="M142" s="171"/>
      <c r="N142" s="172"/>
      <c r="O142" s="172"/>
      <c r="P142" s="172"/>
      <c r="Q142" s="172"/>
      <c r="R142" s="172"/>
      <c r="S142" s="172"/>
      <c r="T142" s="173"/>
      <c r="AT142" s="167" t="s">
        <v>155</v>
      </c>
      <c r="AU142" s="167" t="s">
        <v>83</v>
      </c>
      <c r="AV142" s="13" t="s">
        <v>83</v>
      </c>
      <c r="AW142" s="13" t="s">
        <v>30</v>
      </c>
      <c r="AX142" s="13" t="s">
        <v>73</v>
      </c>
      <c r="AY142" s="167" t="s">
        <v>140</v>
      </c>
    </row>
    <row r="143" spans="1:65" s="14" customFormat="1" ht="11.25">
      <c r="B143" s="174"/>
      <c r="D143" s="158" t="s">
        <v>155</v>
      </c>
      <c r="E143" s="175" t="s">
        <v>1</v>
      </c>
      <c r="F143" s="176" t="s">
        <v>157</v>
      </c>
      <c r="H143" s="177">
        <v>133</v>
      </c>
      <c r="I143" s="178"/>
      <c r="L143" s="174"/>
      <c r="M143" s="179"/>
      <c r="N143" s="180"/>
      <c r="O143" s="180"/>
      <c r="P143" s="180"/>
      <c r="Q143" s="180"/>
      <c r="R143" s="180"/>
      <c r="S143" s="180"/>
      <c r="T143" s="181"/>
      <c r="AT143" s="175" t="s">
        <v>155</v>
      </c>
      <c r="AU143" s="175" t="s">
        <v>83</v>
      </c>
      <c r="AV143" s="14" t="s">
        <v>147</v>
      </c>
      <c r="AW143" s="14" t="s">
        <v>30</v>
      </c>
      <c r="AX143" s="14" t="s">
        <v>81</v>
      </c>
      <c r="AY143" s="175" t="s">
        <v>140</v>
      </c>
    </row>
    <row r="144" spans="1:65" s="2" customFormat="1" ht="33" customHeight="1">
      <c r="A144" s="33"/>
      <c r="B144" s="144"/>
      <c r="C144" s="145" t="s">
        <v>147</v>
      </c>
      <c r="D144" s="145" t="s">
        <v>142</v>
      </c>
      <c r="E144" s="146" t="s">
        <v>184</v>
      </c>
      <c r="F144" s="147" t="s">
        <v>185</v>
      </c>
      <c r="G144" s="148" t="s">
        <v>145</v>
      </c>
      <c r="H144" s="149">
        <v>1100</v>
      </c>
      <c r="I144" s="150"/>
      <c r="J144" s="151">
        <f>ROUND(I144*H144,2)</f>
        <v>0</v>
      </c>
      <c r="K144" s="147" t="s">
        <v>146</v>
      </c>
      <c r="L144" s="34"/>
      <c r="M144" s="152" t="s">
        <v>1</v>
      </c>
      <c r="N144" s="153" t="s">
        <v>38</v>
      </c>
      <c r="O144" s="59"/>
      <c r="P144" s="154">
        <f>O144*H144</f>
        <v>0</v>
      </c>
      <c r="Q144" s="154">
        <v>1.6000000000000001E-4</v>
      </c>
      <c r="R144" s="154">
        <f>Q144*H144</f>
        <v>0.17600000000000002</v>
      </c>
      <c r="S144" s="154">
        <v>0.23</v>
      </c>
      <c r="T144" s="155">
        <f>S144*H144</f>
        <v>253</v>
      </c>
      <c r="U144" s="33"/>
      <c r="V144" s="33"/>
      <c r="W144" s="33"/>
      <c r="X144" s="33"/>
      <c r="Y144" s="33"/>
      <c r="Z144" s="33"/>
      <c r="AA144" s="33"/>
      <c r="AB144" s="33"/>
      <c r="AC144" s="33"/>
      <c r="AD144" s="33"/>
      <c r="AE144" s="33"/>
      <c r="AR144" s="156" t="s">
        <v>147</v>
      </c>
      <c r="AT144" s="156" t="s">
        <v>142</v>
      </c>
      <c r="AU144" s="156" t="s">
        <v>83</v>
      </c>
      <c r="AY144" s="18" t="s">
        <v>140</v>
      </c>
      <c r="BE144" s="157">
        <f>IF(N144="základní",J144,0)</f>
        <v>0</v>
      </c>
      <c r="BF144" s="157">
        <f>IF(N144="snížená",J144,0)</f>
        <v>0</v>
      </c>
      <c r="BG144" s="157">
        <f>IF(N144="zákl. přenesená",J144,0)</f>
        <v>0</v>
      </c>
      <c r="BH144" s="157">
        <f>IF(N144="sníž. přenesená",J144,0)</f>
        <v>0</v>
      </c>
      <c r="BI144" s="157">
        <f>IF(N144="nulová",J144,0)</f>
        <v>0</v>
      </c>
      <c r="BJ144" s="18" t="s">
        <v>81</v>
      </c>
      <c r="BK144" s="157">
        <f>ROUND(I144*H144,2)</f>
        <v>0</v>
      </c>
      <c r="BL144" s="18" t="s">
        <v>147</v>
      </c>
      <c r="BM144" s="156" t="s">
        <v>797</v>
      </c>
    </row>
    <row r="145" spans="1:65" s="2" customFormat="1" ht="29.25">
      <c r="A145" s="33"/>
      <c r="B145" s="34"/>
      <c r="C145" s="33"/>
      <c r="D145" s="158" t="s">
        <v>149</v>
      </c>
      <c r="E145" s="33"/>
      <c r="F145" s="159" t="s">
        <v>187</v>
      </c>
      <c r="G145" s="33"/>
      <c r="H145" s="33"/>
      <c r="I145" s="160"/>
      <c r="J145" s="33"/>
      <c r="K145" s="33"/>
      <c r="L145" s="34"/>
      <c r="M145" s="161"/>
      <c r="N145" s="162"/>
      <c r="O145" s="59"/>
      <c r="P145" s="59"/>
      <c r="Q145" s="59"/>
      <c r="R145" s="59"/>
      <c r="S145" s="59"/>
      <c r="T145" s="60"/>
      <c r="U145" s="33"/>
      <c r="V145" s="33"/>
      <c r="W145" s="33"/>
      <c r="X145" s="33"/>
      <c r="Y145" s="33"/>
      <c r="Z145" s="33"/>
      <c r="AA145" s="33"/>
      <c r="AB145" s="33"/>
      <c r="AC145" s="33"/>
      <c r="AD145" s="33"/>
      <c r="AE145" s="33"/>
      <c r="AT145" s="18" t="s">
        <v>149</v>
      </c>
      <c r="AU145" s="18" t="s">
        <v>83</v>
      </c>
    </row>
    <row r="146" spans="1:65" s="2" customFormat="1" ht="11.25">
      <c r="A146" s="33"/>
      <c r="B146" s="34"/>
      <c r="C146" s="33"/>
      <c r="D146" s="163" t="s">
        <v>151</v>
      </c>
      <c r="E146" s="33"/>
      <c r="F146" s="164" t="s">
        <v>188</v>
      </c>
      <c r="G146" s="33"/>
      <c r="H146" s="33"/>
      <c r="I146" s="160"/>
      <c r="J146" s="33"/>
      <c r="K146" s="33"/>
      <c r="L146" s="34"/>
      <c r="M146" s="161"/>
      <c r="N146" s="162"/>
      <c r="O146" s="59"/>
      <c r="P146" s="59"/>
      <c r="Q146" s="59"/>
      <c r="R146" s="59"/>
      <c r="S146" s="59"/>
      <c r="T146" s="60"/>
      <c r="U146" s="33"/>
      <c r="V146" s="33"/>
      <c r="W146" s="33"/>
      <c r="X146" s="33"/>
      <c r="Y146" s="33"/>
      <c r="Z146" s="33"/>
      <c r="AA146" s="33"/>
      <c r="AB146" s="33"/>
      <c r="AC146" s="33"/>
      <c r="AD146" s="33"/>
      <c r="AE146" s="33"/>
      <c r="AT146" s="18" t="s">
        <v>151</v>
      </c>
      <c r="AU146" s="18" t="s">
        <v>83</v>
      </c>
    </row>
    <row r="147" spans="1:65" s="13" customFormat="1" ht="22.5">
      <c r="B147" s="166"/>
      <c r="D147" s="158" t="s">
        <v>155</v>
      </c>
      <c r="E147" s="167" t="s">
        <v>1</v>
      </c>
      <c r="F147" s="168" t="s">
        <v>798</v>
      </c>
      <c r="H147" s="169">
        <v>1100</v>
      </c>
      <c r="I147" s="170"/>
      <c r="L147" s="166"/>
      <c r="M147" s="171"/>
      <c r="N147" s="172"/>
      <c r="O147" s="172"/>
      <c r="P147" s="172"/>
      <c r="Q147" s="172"/>
      <c r="R147" s="172"/>
      <c r="S147" s="172"/>
      <c r="T147" s="173"/>
      <c r="AT147" s="167" t="s">
        <v>155</v>
      </c>
      <c r="AU147" s="167" t="s">
        <v>83</v>
      </c>
      <c r="AV147" s="13" t="s">
        <v>83</v>
      </c>
      <c r="AW147" s="13" t="s">
        <v>30</v>
      </c>
      <c r="AX147" s="13" t="s">
        <v>73</v>
      </c>
      <c r="AY147" s="167" t="s">
        <v>140</v>
      </c>
    </row>
    <row r="148" spans="1:65" s="14" customFormat="1" ht="11.25">
      <c r="B148" s="174"/>
      <c r="D148" s="158" t="s">
        <v>155</v>
      </c>
      <c r="E148" s="175" t="s">
        <v>1</v>
      </c>
      <c r="F148" s="176" t="s">
        <v>157</v>
      </c>
      <c r="H148" s="177">
        <v>1100</v>
      </c>
      <c r="I148" s="178"/>
      <c r="L148" s="174"/>
      <c r="M148" s="179"/>
      <c r="N148" s="180"/>
      <c r="O148" s="180"/>
      <c r="P148" s="180"/>
      <c r="Q148" s="180"/>
      <c r="R148" s="180"/>
      <c r="S148" s="180"/>
      <c r="T148" s="181"/>
      <c r="AT148" s="175" t="s">
        <v>155</v>
      </c>
      <c r="AU148" s="175" t="s">
        <v>83</v>
      </c>
      <c r="AV148" s="14" t="s">
        <v>147</v>
      </c>
      <c r="AW148" s="14" t="s">
        <v>30</v>
      </c>
      <c r="AX148" s="14" t="s">
        <v>81</v>
      </c>
      <c r="AY148" s="175" t="s">
        <v>140</v>
      </c>
    </row>
    <row r="149" spans="1:65" s="2" customFormat="1" ht="16.5" customHeight="1">
      <c r="A149" s="33"/>
      <c r="B149" s="144"/>
      <c r="C149" s="145" t="s">
        <v>267</v>
      </c>
      <c r="D149" s="145" t="s">
        <v>142</v>
      </c>
      <c r="E149" s="146" t="s">
        <v>191</v>
      </c>
      <c r="F149" s="147" t="s">
        <v>192</v>
      </c>
      <c r="G149" s="148" t="s">
        <v>193</v>
      </c>
      <c r="H149" s="149">
        <v>60</v>
      </c>
      <c r="I149" s="150"/>
      <c r="J149" s="151">
        <f>ROUND(I149*H149,2)</f>
        <v>0</v>
      </c>
      <c r="K149" s="147" t="s">
        <v>146</v>
      </c>
      <c r="L149" s="34"/>
      <c r="M149" s="152" t="s">
        <v>1</v>
      </c>
      <c r="N149" s="153" t="s">
        <v>38</v>
      </c>
      <c r="O149" s="59"/>
      <c r="P149" s="154">
        <f>O149*H149</f>
        <v>0</v>
      </c>
      <c r="Q149" s="154">
        <v>0</v>
      </c>
      <c r="R149" s="154">
        <f>Q149*H149</f>
        <v>0</v>
      </c>
      <c r="S149" s="154">
        <v>0.23</v>
      </c>
      <c r="T149" s="155">
        <f>S149*H149</f>
        <v>13.8</v>
      </c>
      <c r="U149" s="33"/>
      <c r="V149" s="33"/>
      <c r="W149" s="33"/>
      <c r="X149" s="33"/>
      <c r="Y149" s="33"/>
      <c r="Z149" s="33"/>
      <c r="AA149" s="33"/>
      <c r="AB149" s="33"/>
      <c r="AC149" s="33"/>
      <c r="AD149" s="33"/>
      <c r="AE149" s="33"/>
      <c r="AR149" s="156" t="s">
        <v>147</v>
      </c>
      <c r="AT149" s="156" t="s">
        <v>142</v>
      </c>
      <c r="AU149" s="156" t="s">
        <v>83</v>
      </c>
      <c r="AY149" s="18" t="s">
        <v>140</v>
      </c>
      <c r="BE149" s="157">
        <f>IF(N149="základní",J149,0)</f>
        <v>0</v>
      </c>
      <c r="BF149" s="157">
        <f>IF(N149="snížená",J149,0)</f>
        <v>0</v>
      </c>
      <c r="BG149" s="157">
        <f>IF(N149="zákl. přenesená",J149,0)</f>
        <v>0</v>
      </c>
      <c r="BH149" s="157">
        <f>IF(N149="sníž. přenesená",J149,0)</f>
        <v>0</v>
      </c>
      <c r="BI149" s="157">
        <f>IF(N149="nulová",J149,0)</f>
        <v>0</v>
      </c>
      <c r="BJ149" s="18" t="s">
        <v>81</v>
      </c>
      <c r="BK149" s="157">
        <f>ROUND(I149*H149,2)</f>
        <v>0</v>
      </c>
      <c r="BL149" s="18" t="s">
        <v>147</v>
      </c>
      <c r="BM149" s="156" t="s">
        <v>799</v>
      </c>
    </row>
    <row r="150" spans="1:65" s="2" customFormat="1" ht="29.25">
      <c r="A150" s="33"/>
      <c r="B150" s="34"/>
      <c r="C150" s="33"/>
      <c r="D150" s="158" t="s">
        <v>149</v>
      </c>
      <c r="E150" s="33"/>
      <c r="F150" s="159" t="s">
        <v>195</v>
      </c>
      <c r="G150" s="33"/>
      <c r="H150" s="33"/>
      <c r="I150" s="160"/>
      <c r="J150" s="33"/>
      <c r="K150" s="33"/>
      <c r="L150" s="34"/>
      <c r="M150" s="161"/>
      <c r="N150" s="162"/>
      <c r="O150" s="59"/>
      <c r="P150" s="59"/>
      <c r="Q150" s="59"/>
      <c r="R150" s="59"/>
      <c r="S150" s="59"/>
      <c r="T150" s="60"/>
      <c r="U150" s="33"/>
      <c r="V150" s="33"/>
      <c r="W150" s="33"/>
      <c r="X150" s="33"/>
      <c r="Y150" s="33"/>
      <c r="Z150" s="33"/>
      <c r="AA150" s="33"/>
      <c r="AB150" s="33"/>
      <c r="AC150" s="33"/>
      <c r="AD150" s="33"/>
      <c r="AE150" s="33"/>
      <c r="AT150" s="18" t="s">
        <v>149</v>
      </c>
      <c r="AU150" s="18" t="s">
        <v>83</v>
      </c>
    </row>
    <row r="151" spans="1:65" s="2" customFormat="1" ht="11.25">
      <c r="A151" s="33"/>
      <c r="B151" s="34"/>
      <c r="C151" s="33"/>
      <c r="D151" s="163" t="s">
        <v>151</v>
      </c>
      <c r="E151" s="33"/>
      <c r="F151" s="164" t="s">
        <v>196</v>
      </c>
      <c r="G151" s="33"/>
      <c r="H151" s="33"/>
      <c r="I151" s="160"/>
      <c r="J151" s="33"/>
      <c r="K151" s="33"/>
      <c r="L151" s="34"/>
      <c r="M151" s="161"/>
      <c r="N151" s="162"/>
      <c r="O151" s="59"/>
      <c r="P151" s="59"/>
      <c r="Q151" s="59"/>
      <c r="R151" s="59"/>
      <c r="S151" s="59"/>
      <c r="T151" s="60"/>
      <c r="U151" s="33"/>
      <c r="V151" s="33"/>
      <c r="W151" s="33"/>
      <c r="X151" s="33"/>
      <c r="Y151" s="33"/>
      <c r="Z151" s="33"/>
      <c r="AA151" s="33"/>
      <c r="AB151" s="33"/>
      <c r="AC151" s="33"/>
      <c r="AD151" s="33"/>
      <c r="AE151" s="33"/>
      <c r="AT151" s="18" t="s">
        <v>151</v>
      </c>
      <c r="AU151" s="18" t="s">
        <v>83</v>
      </c>
    </row>
    <row r="152" spans="1:65" s="2" customFormat="1" ht="156">
      <c r="A152" s="33"/>
      <c r="B152" s="34"/>
      <c r="C152" s="33"/>
      <c r="D152" s="158" t="s">
        <v>153</v>
      </c>
      <c r="E152" s="33"/>
      <c r="F152" s="165" t="s">
        <v>197</v>
      </c>
      <c r="G152" s="33"/>
      <c r="H152" s="33"/>
      <c r="I152" s="160"/>
      <c r="J152" s="33"/>
      <c r="K152" s="33"/>
      <c r="L152" s="34"/>
      <c r="M152" s="161"/>
      <c r="N152" s="162"/>
      <c r="O152" s="59"/>
      <c r="P152" s="59"/>
      <c r="Q152" s="59"/>
      <c r="R152" s="59"/>
      <c r="S152" s="59"/>
      <c r="T152" s="60"/>
      <c r="U152" s="33"/>
      <c r="V152" s="33"/>
      <c r="W152" s="33"/>
      <c r="X152" s="33"/>
      <c r="Y152" s="33"/>
      <c r="Z152" s="33"/>
      <c r="AA152" s="33"/>
      <c r="AB152" s="33"/>
      <c r="AC152" s="33"/>
      <c r="AD152" s="33"/>
      <c r="AE152" s="33"/>
      <c r="AT152" s="18" t="s">
        <v>153</v>
      </c>
      <c r="AU152" s="18" t="s">
        <v>83</v>
      </c>
    </row>
    <row r="153" spans="1:65" s="13" customFormat="1" ht="11.25">
      <c r="B153" s="166"/>
      <c r="D153" s="158" t="s">
        <v>155</v>
      </c>
      <c r="E153" s="167" t="s">
        <v>1</v>
      </c>
      <c r="F153" s="168" t="s">
        <v>800</v>
      </c>
      <c r="H153" s="169">
        <v>60</v>
      </c>
      <c r="I153" s="170"/>
      <c r="L153" s="166"/>
      <c r="M153" s="171"/>
      <c r="N153" s="172"/>
      <c r="O153" s="172"/>
      <c r="P153" s="172"/>
      <c r="Q153" s="172"/>
      <c r="R153" s="172"/>
      <c r="S153" s="172"/>
      <c r="T153" s="173"/>
      <c r="AT153" s="167" t="s">
        <v>155</v>
      </c>
      <c r="AU153" s="167" t="s">
        <v>83</v>
      </c>
      <c r="AV153" s="13" t="s">
        <v>83</v>
      </c>
      <c r="AW153" s="13" t="s">
        <v>30</v>
      </c>
      <c r="AX153" s="13" t="s">
        <v>81</v>
      </c>
      <c r="AY153" s="167" t="s">
        <v>140</v>
      </c>
    </row>
    <row r="154" spans="1:65" s="2" customFormat="1" ht="16.5" customHeight="1">
      <c r="A154" s="33"/>
      <c r="B154" s="144"/>
      <c r="C154" s="145" t="s">
        <v>172</v>
      </c>
      <c r="D154" s="145" t="s">
        <v>142</v>
      </c>
      <c r="E154" s="146" t="s">
        <v>200</v>
      </c>
      <c r="F154" s="147" t="s">
        <v>201</v>
      </c>
      <c r="G154" s="148" t="s">
        <v>193</v>
      </c>
      <c r="H154" s="149">
        <v>230</v>
      </c>
      <c r="I154" s="150"/>
      <c r="J154" s="151">
        <f>ROUND(I154*H154,2)</f>
        <v>0</v>
      </c>
      <c r="K154" s="147" t="s">
        <v>146</v>
      </c>
      <c r="L154" s="34"/>
      <c r="M154" s="152" t="s">
        <v>1</v>
      </c>
      <c r="N154" s="153" t="s">
        <v>38</v>
      </c>
      <c r="O154" s="59"/>
      <c r="P154" s="154">
        <f>O154*H154</f>
        <v>0</v>
      </c>
      <c r="Q154" s="154">
        <v>0</v>
      </c>
      <c r="R154" s="154">
        <f>Q154*H154</f>
        <v>0</v>
      </c>
      <c r="S154" s="154">
        <v>0.28999999999999998</v>
      </c>
      <c r="T154" s="155">
        <f>S154*H154</f>
        <v>66.699999999999989</v>
      </c>
      <c r="U154" s="33"/>
      <c r="V154" s="33"/>
      <c r="W154" s="33"/>
      <c r="X154" s="33"/>
      <c r="Y154" s="33"/>
      <c r="Z154" s="33"/>
      <c r="AA154" s="33"/>
      <c r="AB154" s="33"/>
      <c r="AC154" s="33"/>
      <c r="AD154" s="33"/>
      <c r="AE154" s="33"/>
      <c r="AR154" s="156" t="s">
        <v>147</v>
      </c>
      <c r="AT154" s="156" t="s">
        <v>142</v>
      </c>
      <c r="AU154" s="156" t="s">
        <v>83</v>
      </c>
      <c r="AY154" s="18" t="s">
        <v>140</v>
      </c>
      <c r="BE154" s="157">
        <f>IF(N154="základní",J154,0)</f>
        <v>0</v>
      </c>
      <c r="BF154" s="157">
        <f>IF(N154="snížená",J154,0)</f>
        <v>0</v>
      </c>
      <c r="BG154" s="157">
        <f>IF(N154="zákl. přenesená",J154,0)</f>
        <v>0</v>
      </c>
      <c r="BH154" s="157">
        <f>IF(N154="sníž. přenesená",J154,0)</f>
        <v>0</v>
      </c>
      <c r="BI154" s="157">
        <f>IF(N154="nulová",J154,0)</f>
        <v>0</v>
      </c>
      <c r="BJ154" s="18" t="s">
        <v>81</v>
      </c>
      <c r="BK154" s="157">
        <f>ROUND(I154*H154,2)</f>
        <v>0</v>
      </c>
      <c r="BL154" s="18" t="s">
        <v>147</v>
      </c>
      <c r="BM154" s="156" t="s">
        <v>801</v>
      </c>
    </row>
    <row r="155" spans="1:65" s="2" customFormat="1" ht="29.25">
      <c r="A155" s="33"/>
      <c r="B155" s="34"/>
      <c r="C155" s="33"/>
      <c r="D155" s="158" t="s">
        <v>149</v>
      </c>
      <c r="E155" s="33"/>
      <c r="F155" s="159" t="s">
        <v>203</v>
      </c>
      <c r="G155" s="33"/>
      <c r="H155" s="33"/>
      <c r="I155" s="160"/>
      <c r="J155" s="33"/>
      <c r="K155" s="33"/>
      <c r="L155" s="34"/>
      <c r="M155" s="161"/>
      <c r="N155" s="162"/>
      <c r="O155" s="59"/>
      <c r="P155" s="59"/>
      <c r="Q155" s="59"/>
      <c r="R155" s="59"/>
      <c r="S155" s="59"/>
      <c r="T155" s="60"/>
      <c r="U155" s="33"/>
      <c r="V155" s="33"/>
      <c r="W155" s="33"/>
      <c r="X155" s="33"/>
      <c r="Y155" s="33"/>
      <c r="Z155" s="33"/>
      <c r="AA155" s="33"/>
      <c r="AB155" s="33"/>
      <c r="AC155" s="33"/>
      <c r="AD155" s="33"/>
      <c r="AE155" s="33"/>
      <c r="AT155" s="18" t="s">
        <v>149</v>
      </c>
      <c r="AU155" s="18" t="s">
        <v>83</v>
      </c>
    </row>
    <row r="156" spans="1:65" s="2" customFormat="1" ht="11.25">
      <c r="A156" s="33"/>
      <c r="B156" s="34"/>
      <c r="C156" s="33"/>
      <c r="D156" s="163" t="s">
        <v>151</v>
      </c>
      <c r="E156" s="33"/>
      <c r="F156" s="164" t="s">
        <v>204</v>
      </c>
      <c r="G156" s="33"/>
      <c r="H156" s="33"/>
      <c r="I156" s="160"/>
      <c r="J156" s="33"/>
      <c r="K156" s="33"/>
      <c r="L156" s="34"/>
      <c r="M156" s="161"/>
      <c r="N156" s="162"/>
      <c r="O156" s="59"/>
      <c r="P156" s="59"/>
      <c r="Q156" s="59"/>
      <c r="R156" s="59"/>
      <c r="S156" s="59"/>
      <c r="T156" s="60"/>
      <c r="U156" s="33"/>
      <c r="V156" s="33"/>
      <c r="W156" s="33"/>
      <c r="X156" s="33"/>
      <c r="Y156" s="33"/>
      <c r="Z156" s="33"/>
      <c r="AA156" s="33"/>
      <c r="AB156" s="33"/>
      <c r="AC156" s="33"/>
      <c r="AD156" s="33"/>
      <c r="AE156" s="33"/>
      <c r="AT156" s="18" t="s">
        <v>151</v>
      </c>
      <c r="AU156" s="18" t="s">
        <v>83</v>
      </c>
    </row>
    <row r="157" spans="1:65" s="2" customFormat="1" ht="156">
      <c r="A157" s="33"/>
      <c r="B157" s="34"/>
      <c r="C157" s="33"/>
      <c r="D157" s="158" t="s">
        <v>153</v>
      </c>
      <c r="E157" s="33"/>
      <c r="F157" s="165" t="s">
        <v>197</v>
      </c>
      <c r="G157" s="33"/>
      <c r="H157" s="33"/>
      <c r="I157" s="160"/>
      <c r="J157" s="33"/>
      <c r="K157" s="33"/>
      <c r="L157" s="34"/>
      <c r="M157" s="161"/>
      <c r="N157" s="162"/>
      <c r="O157" s="59"/>
      <c r="P157" s="59"/>
      <c r="Q157" s="59"/>
      <c r="R157" s="59"/>
      <c r="S157" s="59"/>
      <c r="T157" s="60"/>
      <c r="U157" s="33"/>
      <c r="V157" s="33"/>
      <c r="W157" s="33"/>
      <c r="X157" s="33"/>
      <c r="Y157" s="33"/>
      <c r="Z157" s="33"/>
      <c r="AA157" s="33"/>
      <c r="AB157" s="33"/>
      <c r="AC157" s="33"/>
      <c r="AD157" s="33"/>
      <c r="AE157" s="33"/>
      <c r="AT157" s="18" t="s">
        <v>153</v>
      </c>
      <c r="AU157" s="18" t="s">
        <v>83</v>
      </c>
    </row>
    <row r="158" spans="1:65" s="13" customFormat="1" ht="11.25">
      <c r="B158" s="166"/>
      <c r="D158" s="158" t="s">
        <v>155</v>
      </c>
      <c r="E158" s="167" t="s">
        <v>1</v>
      </c>
      <c r="F158" s="168" t="s">
        <v>802</v>
      </c>
      <c r="H158" s="169">
        <v>230</v>
      </c>
      <c r="I158" s="170"/>
      <c r="L158" s="166"/>
      <c r="M158" s="171"/>
      <c r="N158" s="172"/>
      <c r="O158" s="172"/>
      <c r="P158" s="172"/>
      <c r="Q158" s="172"/>
      <c r="R158" s="172"/>
      <c r="S158" s="172"/>
      <c r="T158" s="173"/>
      <c r="AT158" s="167" t="s">
        <v>155</v>
      </c>
      <c r="AU158" s="167" t="s">
        <v>83</v>
      </c>
      <c r="AV158" s="13" t="s">
        <v>83</v>
      </c>
      <c r="AW158" s="13" t="s">
        <v>30</v>
      </c>
      <c r="AX158" s="13" t="s">
        <v>81</v>
      </c>
      <c r="AY158" s="167" t="s">
        <v>140</v>
      </c>
    </row>
    <row r="159" spans="1:65" s="2" customFormat="1" ht="21.75" customHeight="1">
      <c r="A159" s="33"/>
      <c r="B159" s="144"/>
      <c r="C159" s="145" t="s">
        <v>190</v>
      </c>
      <c r="D159" s="145" t="s">
        <v>142</v>
      </c>
      <c r="E159" s="146" t="s">
        <v>207</v>
      </c>
      <c r="F159" s="147" t="s">
        <v>208</v>
      </c>
      <c r="G159" s="148" t="s">
        <v>209</v>
      </c>
      <c r="H159" s="149">
        <v>31</v>
      </c>
      <c r="I159" s="150"/>
      <c r="J159" s="151">
        <f>ROUND(I159*H159,2)</f>
        <v>0</v>
      </c>
      <c r="K159" s="147" t="s">
        <v>210</v>
      </c>
      <c r="L159" s="34"/>
      <c r="M159" s="152" t="s">
        <v>1</v>
      </c>
      <c r="N159" s="153" t="s">
        <v>38</v>
      </c>
      <c r="O159" s="59"/>
      <c r="P159" s="154">
        <f>O159*H159</f>
        <v>0</v>
      </c>
      <c r="Q159" s="154">
        <v>0</v>
      </c>
      <c r="R159" s="154">
        <f>Q159*H159</f>
        <v>0</v>
      </c>
      <c r="S159" s="154">
        <v>0</v>
      </c>
      <c r="T159" s="155">
        <f>S159*H159</f>
        <v>0</v>
      </c>
      <c r="U159" s="33"/>
      <c r="V159" s="33"/>
      <c r="W159" s="33"/>
      <c r="X159" s="33"/>
      <c r="Y159" s="33"/>
      <c r="Z159" s="33"/>
      <c r="AA159" s="33"/>
      <c r="AB159" s="33"/>
      <c r="AC159" s="33"/>
      <c r="AD159" s="33"/>
      <c r="AE159" s="33"/>
      <c r="AR159" s="156" t="s">
        <v>147</v>
      </c>
      <c r="AT159" s="156" t="s">
        <v>142</v>
      </c>
      <c r="AU159" s="156" t="s">
        <v>83</v>
      </c>
      <c r="AY159" s="18" t="s">
        <v>140</v>
      </c>
      <c r="BE159" s="157">
        <f>IF(N159="základní",J159,0)</f>
        <v>0</v>
      </c>
      <c r="BF159" s="157">
        <f>IF(N159="snížená",J159,0)</f>
        <v>0</v>
      </c>
      <c r="BG159" s="157">
        <f>IF(N159="zákl. přenesená",J159,0)</f>
        <v>0</v>
      </c>
      <c r="BH159" s="157">
        <f>IF(N159="sníž. přenesená",J159,0)</f>
        <v>0</v>
      </c>
      <c r="BI159" s="157">
        <f>IF(N159="nulová",J159,0)</f>
        <v>0</v>
      </c>
      <c r="BJ159" s="18" t="s">
        <v>81</v>
      </c>
      <c r="BK159" s="157">
        <f>ROUND(I159*H159,2)</f>
        <v>0</v>
      </c>
      <c r="BL159" s="18" t="s">
        <v>147</v>
      </c>
      <c r="BM159" s="156" t="s">
        <v>803</v>
      </c>
    </row>
    <row r="160" spans="1:65" s="2" customFormat="1" ht="29.25">
      <c r="A160" s="33"/>
      <c r="B160" s="34"/>
      <c r="C160" s="33"/>
      <c r="D160" s="158" t="s">
        <v>149</v>
      </c>
      <c r="E160" s="33"/>
      <c r="F160" s="159" t="s">
        <v>212</v>
      </c>
      <c r="G160" s="33"/>
      <c r="H160" s="33"/>
      <c r="I160" s="160"/>
      <c r="J160" s="33"/>
      <c r="K160" s="33"/>
      <c r="L160" s="34"/>
      <c r="M160" s="161"/>
      <c r="N160" s="162"/>
      <c r="O160" s="59"/>
      <c r="P160" s="59"/>
      <c r="Q160" s="59"/>
      <c r="R160" s="59"/>
      <c r="S160" s="59"/>
      <c r="T160" s="60"/>
      <c r="U160" s="33"/>
      <c r="V160" s="33"/>
      <c r="W160" s="33"/>
      <c r="X160" s="33"/>
      <c r="Y160" s="33"/>
      <c r="Z160" s="33"/>
      <c r="AA160" s="33"/>
      <c r="AB160" s="33"/>
      <c r="AC160" s="33"/>
      <c r="AD160" s="33"/>
      <c r="AE160" s="33"/>
      <c r="AT160" s="18" t="s">
        <v>149</v>
      </c>
      <c r="AU160" s="18" t="s">
        <v>83</v>
      </c>
    </row>
    <row r="161" spans="1:65" s="2" customFormat="1" ht="234">
      <c r="A161" s="33"/>
      <c r="B161" s="34"/>
      <c r="C161" s="33"/>
      <c r="D161" s="158" t="s">
        <v>153</v>
      </c>
      <c r="E161" s="33"/>
      <c r="F161" s="165" t="s">
        <v>213</v>
      </c>
      <c r="G161" s="33"/>
      <c r="H161" s="33"/>
      <c r="I161" s="160"/>
      <c r="J161" s="33"/>
      <c r="K161" s="33"/>
      <c r="L161" s="34"/>
      <c r="M161" s="161"/>
      <c r="N161" s="162"/>
      <c r="O161" s="59"/>
      <c r="P161" s="59"/>
      <c r="Q161" s="59"/>
      <c r="R161" s="59"/>
      <c r="S161" s="59"/>
      <c r="T161" s="60"/>
      <c r="U161" s="33"/>
      <c r="V161" s="33"/>
      <c r="W161" s="33"/>
      <c r="X161" s="33"/>
      <c r="Y161" s="33"/>
      <c r="Z161" s="33"/>
      <c r="AA161" s="33"/>
      <c r="AB161" s="33"/>
      <c r="AC161" s="33"/>
      <c r="AD161" s="33"/>
      <c r="AE161" s="33"/>
      <c r="AT161" s="18" t="s">
        <v>153</v>
      </c>
      <c r="AU161" s="18" t="s">
        <v>83</v>
      </c>
    </row>
    <row r="162" spans="1:65" s="13" customFormat="1" ht="22.5">
      <c r="B162" s="166"/>
      <c r="D162" s="158" t="s">
        <v>155</v>
      </c>
      <c r="E162" s="167" t="s">
        <v>1</v>
      </c>
      <c r="F162" s="168" t="s">
        <v>804</v>
      </c>
      <c r="H162" s="169">
        <v>31</v>
      </c>
      <c r="I162" s="170"/>
      <c r="L162" s="166"/>
      <c r="M162" s="171"/>
      <c r="N162" s="172"/>
      <c r="O162" s="172"/>
      <c r="P162" s="172"/>
      <c r="Q162" s="172"/>
      <c r="R162" s="172"/>
      <c r="S162" s="172"/>
      <c r="T162" s="173"/>
      <c r="AT162" s="167" t="s">
        <v>155</v>
      </c>
      <c r="AU162" s="167" t="s">
        <v>83</v>
      </c>
      <c r="AV162" s="13" t="s">
        <v>83</v>
      </c>
      <c r="AW162" s="13" t="s">
        <v>30</v>
      </c>
      <c r="AX162" s="13" t="s">
        <v>81</v>
      </c>
      <c r="AY162" s="167" t="s">
        <v>140</v>
      </c>
    </row>
    <row r="163" spans="1:65" s="2" customFormat="1" ht="33" customHeight="1">
      <c r="A163" s="33"/>
      <c r="B163" s="144"/>
      <c r="C163" s="145" t="s">
        <v>199</v>
      </c>
      <c r="D163" s="145" t="s">
        <v>142</v>
      </c>
      <c r="E163" s="146" t="s">
        <v>215</v>
      </c>
      <c r="F163" s="147" t="s">
        <v>216</v>
      </c>
      <c r="G163" s="148" t="s">
        <v>209</v>
      </c>
      <c r="H163" s="149">
        <v>79.5</v>
      </c>
      <c r="I163" s="150"/>
      <c r="J163" s="151">
        <f>ROUND(I163*H163,2)</f>
        <v>0</v>
      </c>
      <c r="K163" s="147" t="s">
        <v>146</v>
      </c>
      <c r="L163" s="34"/>
      <c r="M163" s="152" t="s">
        <v>1</v>
      </c>
      <c r="N163" s="153" t="s">
        <v>38</v>
      </c>
      <c r="O163" s="59"/>
      <c r="P163" s="154">
        <f>O163*H163</f>
        <v>0</v>
      </c>
      <c r="Q163" s="154">
        <v>0</v>
      </c>
      <c r="R163" s="154">
        <f>Q163*H163</f>
        <v>0</v>
      </c>
      <c r="S163" s="154">
        <v>0</v>
      </c>
      <c r="T163" s="155">
        <f>S163*H163</f>
        <v>0</v>
      </c>
      <c r="U163" s="33"/>
      <c r="V163" s="33"/>
      <c r="W163" s="33"/>
      <c r="X163" s="33"/>
      <c r="Y163" s="33"/>
      <c r="Z163" s="33"/>
      <c r="AA163" s="33"/>
      <c r="AB163" s="33"/>
      <c r="AC163" s="33"/>
      <c r="AD163" s="33"/>
      <c r="AE163" s="33"/>
      <c r="AR163" s="156" t="s">
        <v>147</v>
      </c>
      <c r="AT163" s="156" t="s">
        <v>142</v>
      </c>
      <c r="AU163" s="156" t="s">
        <v>83</v>
      </c>
      <c r="AY163" s="18" t="s">
        <v>140</v>
      </c>
      <c r="BE163" s="157">
        <f>IF(N163="základní",J163,0)</f>
        <v>0</v>
      </c>
      <c r="BF163" s="157">
        <f>IF(N163="snížená",J163,0)</f>
        <v>0</v>
      </c>
      <c r="BG163" s="157">
        <f>IF(N163="zákl. přenesená",J163,0)</f>
        <v>0</v>
      </c>
      <c r="BH163" s="157">
        <f>IF(N163="sníž. přenesená",J163,0)</f>
        <v>0</v>
      </c>
      <c r="BI163" s="157">
        <f>IF(N163="nulová",J163,0)</f>
        <v>0</v>
      </c>
      <c r="BJ163" s="18" t="s">
        <v>81</v>
      </c>
      <c r="BK163" s="157">
        <f>ROUND(I163*H163,2)</f>
        <v>0</v>
      </c>
      <c r="BL163" s="18" t="s">
        <v>147</v>
      </c>
      <c r="BM163" s="156" t="s">
        <v>805</v>
      </c>
    </row>
    <row r="164" spans="1:65" s="2" customFormat="1" ht="19.5">
      <c r="A164" s="33"/>
      <c r="B164" s="34"/>
      <c r="C164" s="33"/>
      <c r="D164" s="158" t="s">
        <v>149</v>
      </c>
      <c r="E164" s="33"/>
      <c r="F164" s="159" t="s">
        <v>218</v>
      </c>
      <c r="G164" s="33"/>
      <c r="H164" s="33"/>
      <c r="I164" s="160"/>
      <c r="J164" s="33"/>
      <c r="K164" s="33"/>
      <c r="L164" s="34"/>
      <c r="M164" s="161"/>
      <c r="N164" s="162"/>
      <c r="O164" s="59"/>
      <c r="P164" s="59"/>
      <c r="Q164" s="59"/>
      <c r="R164" s="59"/>
      <c r="S164" s="59"/>
      <c r="T164" s="60"/>
      <c r="U164" s="33"/>
      <c r="V164" s="33"/>
      <c r="W164" s="33"/>
      <c r="X164" s="33"/>
      <c r="Y164" s="33"/>
      <c r="Z164" s="33"/>
      <c r="AA164" s="33"/>
      <c r="AB164" s="33"/>
      <c r="AC164" s="33"/>
      <c r="AD164" s="33"/>
      <c r="AE164" s="33"/>
      <c r="AT164" s="18" t="s">
        <v>149</v>
      </c>
      <c r="AU164" s="18" t="s">
        <v>83</v>
      </c>
    </row>
    <row r="165" spans="1:65" s="2" customFormat="1" ht="11.25">
      <c r="A165" s="33"/>
      <c r="B165" s="34"/>
      <c r="C165" s="33"/>
      <c r="D165" s="163" t="s">
        <v>151</v>
      </c>
      <c r="E165" s="33"/>
      <c r="F165" s="164" t="s">
        <v>219</v>
      </c>
      <c r="G165" s="33"/>
      <c r="H165" s="33"/>
      <c r="I165" s="160"/>
      <c r="J165" s="33"/>
      <c r="K165" s="33"/>
      <c r="L165" s="34"/>
      <c r="M165" s="161"/>
      <c r="N165" s="162"/>
      <c r="O165" s="59"/>
      <c r="P165" s="59"/>
      <c r="Q165" s="59"/>
      <c r="R165" s="59"/>
      <c r="S165" s="59"/>
      <c r="T165" s="60"/>
      <c r="U165" s="33"/>
      <c r="V165" s="33"/>
      <c r="W165" s="33"/>
      <c r="X165" s="33"/>
      <c r="Y165" s="33"/>
      <c r="Z165" s="33"/>
      <c r="AA165" s="33"/>
      <c r="AB165" s="33"/>
      <c r="AC165" s="33"/>
      <c r="AD165" s="33"/>
      <c r="AE165" s="33"/>
      <c r="AT165" s="18" t="s">
        <v>151</v>
      </c>
      <c r="AU165" s="18" t="s">
        <v>83</v>
      </c>
    </row>
    <row r="166" spans="1:65" s="13" customFormat="1" ht="11.25">
      <c r="B166" s="166"/>
      <c r="D166" s="158" t="s">
        <v>155</v>
      </c>
      <c r="E166" s="167" t="s">
        <v>1</v>
      </c>
      <c r="F166" s="168" t="s">
        <v>806</v>
      </c>
      <c r="H166" s="169">
        <v>67.5</v>
      </c>
      <c r="I166" s="170"/>
      <c r="L166" s="166"/>
      <c r="M166" s="171"/>
      <c r="N166" s="172"/>
      <c r="O166" s="172"/>
      <c r="P166" s="172"/>
      <c r="Q166" s="172"/>
      <c r="R166" s="172"/>
      <c r="S166" s="172"/>
      <c r="T166" s="173"/>
      <c r="AT166" s="167" t="s">
        <v>155</v>
      </c>
      <c r="AU166" s="167" t="s">
        <v>83</v>
      </c>
      <c r="AV166" s="13" t="s">
        <v>83</v>
      </c>
      <c r="AW166" s="13" t="s">
        <v>30</v>
      </c>
      <c r="AX166" s="13" t="s">
        <v>73</v>
      </c>
      <c r="AY166" s="167" t="s">
        <v>140</v>
      </c>
    </row>
    <row r="167" spans="1:65" s="13" customFormat="1" ht="11.25">
      <c r="B167" s="166"/>
      <c r="D167" s="158" t="s">
        <v>155</v>
      </c>
      <c r="E167" s="167" t="s">
        <v>1</v>
      </c>
      <c r="F167" s="168" t="s">
        <v>807</v>
      </c>
      <c r="H167" s="169">
        <v>12</v>
      </c>
      <c r="I167" s="170"/>
      <c r="L167" s="166"/>
      <c r="M167" s="171"/>
      <c r="N167" s="172"/>
      <c r="O167" s="172"/>
      <c r="P167" s="172"/>
      <c r="Q167" s="172"/>
      <c r="R167" s="172"/>
      <c r="S167" s="172"/>
      <c r="T167" s="173"/>
      <c r="AT167" s="167" t="s">
        <v>155</v>
      </c>
      <c r="AU167" s="167" t="s">
        <v>83</v>
      </c>
      <c r="AV167" s="13" t="s">
        <v>83</v>
      </c>
      <c r="AW167" s="13" t="s">
        <v>30</v>
      </c>
      <c r="AX167" s="13" t="s">
        <v>73</v>
      </c>
      <c r="AY167" s="167" t="s">
        <v>140</v>
      </c>
    </row>
    <row r="168" spans="1:65" s="14" customFormat="1" ht="11.25">
      <c r="B168" s="174"/>
      <c r="D168" s="158" t="s">
        <v>155</v>
      </c>
      <c r="E168" s="175" t="s">
        <v>1</v>
      </c>
      <c r="F168" s="176" t="s">
        <v>157</v>
      </c>
      <c r="H168" s="177">
        <v>79.5</v>
      </c>
      <c r="I168" s="178"/>
      <c r="L168" s="174"/>
      <c r="M168" s="179"/>
      <c r="N168" s="180"/>
      <c r="O168" s="180"/>
      <c r="P168" s="180"/>
      <c r="Q168" s="180"/>
      <c r="R168" s="180"/>
      <c r="S168" s="180"/>
      <c r="T168" s="181"/>
      <c r="AT168" s="175" t="s">
        <v>155</v>
      </c>
      <c r="AU168" s="175" t="s">
        <v>83</v>
      </c>
      <c r="AV168" s="14" t="s">
        <v>147</v>
      </c>
      <c r="AW168" s="14" t="s">
        <v>30</v>
      </c>
      <c r="AX168" s="14" t="s">
        <v>81</v>
      </c>
      <c r="AY168" s="175" t="s">
        <v>140</v>
      </c>
    </row>
    <row r="169" spans="1:65" s="2" customFormat="1" ht="37.9" customHeight="1">
      <c r="A169" s="33"/>
      <c r="B169" s="144"/>
      <c r="C169" s="145" t="s">
        <v>399</v>
      </c>
      <c r="D169" s="145" t="s">
        <v>142</v>
      </c>
      <c r="E169" s="146" t="s">
        <v>224</v>
      </c>
      <c r="F169" s="147" t="s">
        <v>225</v>
      </c>
      <c r="G169" s="148" t="s">
        <v>209</v>
      </c>
      <c r="H169" s="149">
        <v>106.5</v>
      </c>
      <c r="I169" s="150"/>
      <c r="J169" s="151">
        <f>ROUND(I169*H169,2)</f>
        <v>0</v>
      </c>
      <c r="K169" s="147" t="s">
        <v>146</v>
      </c>
      <c r="L169" s="34"/>
      <c r="M169" s="152" t="s">
        <v>1</v>
      </c>
      <c r="N169" s="153" t="s">
        <v>38</v>
      </c>
      <c r="O169" s="59"/>
      <c r="P169" s="154">
        <f>O169*H169</f>
        <v>0</v>
      </c>
      <c r="Q169" s="154">
        <v>0</v>
      </c>
      <c r="R169" s="154">
        <f>Q169*H169</f>
        <v>0</v>
      </c>
      <c r="S169" s="154">
        <v>0</v>
      </c>
      <c r="T169" s="155">
        <f>S169*H169</f>
        <v>0</v>
      </c>
      <c r="U169" s="33"/>
      <c r="V169" s="33"/>
      <c r="W169" s="33"/>
      <c r="X169" s="33"/>
      <c r="Y169" s="33"/>
      <c r="Z169" s="33"/>
      <c r="AA169" s="33"/>
      <c r="AB169" s="33"/>
      <c r="AC169" s="33"/>
      <c r="AD169" s="33"/>
      <c r="AE169" s="33"/>
      <c r="AR169" s="156" t="s">
        <v>147</v>
      </c>
      <c r="AT169" s="156" t="s">
        <v>142</v>
      </c>
      <c r="AU169" s="156" t="s">
        <v>83</v>
      </c>
      <c r="AY169" s="18" t="s">
        <v>140</v>
      </c>
      <c r="BE169" s="157">
        <f>IF(N169="základní",J169,0)</f>
        <v>0</v>
      </c>
      <c r="BF169" s="157">
        <f>IF(N169="snížená",J169,0)</f>
        <v>0</v>
      </c>
      <c r="BG169" s="157">
        <f>IF(N169="zákl. přenesená",J169,0)</f>
        <v>0</v>
      </c>
      <c r="BH169" s="157">
        <f>IF(N169="sníž. přenesená",J169,0)</f>
        <v>0</v>
      </c>
      <c r="BI169" s="157">
        <f>IF(N169="nulová",J169,0)</f>
        <v>0</v>
      </c>
      <c r="BJ169" s="18" t="s">
        <v>81</v>
      </c>
      <c r="BK169" s="157">
        <f>ROUND(I169*H169,2)</f>
        <v>0</v>
      </c>
      <c r="BL169" s="18" t="s">
        <v>147</v>
      </c>
      <c r="BM169" s="156" t="s">
        <v>808</v>
      </c>
    </row>
    <row r="170" spans="1:65" s="2" customFormat="1" ht="39">
      <c r="A170" s="33"/>
      <c r="B170" s="34"/>
      <c r="C170" s="33"/>
      <c r="D170" s="158" t="s">
        <v>149</v>
      </c>
      <c r="E170" s="33"/>
      <c r="F170" s="159" t="s">
        <v>227</v>
      </c>
      <c r="G170" s="33"/>
      <c r="H170" s="33"/>
      <c r="I170" s="160"/>
      <c r="J170" s="33"/>
      <c r="K170" s="33"/>
      <c r="L170" s="34"/>
      <c r="M170" s="161"/>
      <c r="N170" s="162"/>
      <c r="O170" s="59"/>
      <c r="P170" s="59"/>
      <c r="Q170" s="59"/>
      <c r="R170" s="59"/>
      <c r="S170" s="59"/>
      <c r="T170" s="60"/>
      <c r="U170" s="33"/>
      <c r="V170" s="33"/>
      <c r="W170" s="33"/>
      <c r="X170" s="33"/>
      <c r="Y170" s="33"/>
      <c r="Z170" s="33"/>
      <c r="AA170" s="33"/>
      <c r="AB170" s="33"/>
      <c r="AC170" s="33"/>
      <c r="AD170" s="33"/>
      <c r="AE170" s="33"/>
      <c r="AT170" s="18" t="s">
        <v>149</v>
      </c>
      <c r="AU170" s="18" t="s">
        <v>83</v>
      </c>
    </row>
    <row r="171" spans="1:65" s="2" customFormat="1" ht="11.25">
      <c r="A171" s="33"/>
      <c r="B171" s="34"/>
      <c r="C171" s="33"/>
      <c r="D171" s="163" t="s">
        <v>151</v>
      </c>
      <c r="E171" s="33"/>
      <c r="F171" s="164" t="s">
        <v>228</v>
      </c>
      <c r="G171" s="33"/>
      <c r="H171" s="33"/>
      <c r="I171" s="160"/>
      <c r="J171" s="33"/>
      <c r="K171" s="33"/>
      <c r="L171" s="34"/>
      <c r="M171" s="161"/>
      <c r="N171" s="162"/>
      <c r="O171" s="59"/>
      <c r="P171" s="59"/>
      <c r="Q171" s="59"/>
      <c r="R171" s="59"/>
      <c r="S171" s="59"/>
      <c r="T171" s="60"/>
      <c r="U171" s="33"/>
      <c r="V171" s="33"/>
      <c r="W171" s="33"/>
      <c r="X171" s="33"/>
      <c r="Y171" s="33"/>
      <c r="Z171" s="33"/>
      <c r="AA171" s="33"/>
      <c r="AB171" s="33"/>
      <c r="AC171" s="33"/>
      <c r="AD171" s="33"/>
      <c r="AE171" s="33"/>
      <c r="AT171" s="18" t="s">
        <v>151</v>
      </c>
      <c r="AU171" s="18" t="s">
        <v>83</v>
      </c>
    </row>
    <row r="172" spans="1:65" s="13" customFormat="1" ht="22.5">
      <c r="B172" s="166"/>
      <c r="D172" s="158" t="s">
        <v>155</v>
      </c>
      <c r="E172" s="167" t="s">
        <v>1</v>
      </c>
      <c r="F172" s="168" t="s">
        <v>809</v>
      </c>
      <c r="H172" s="169">
        <v>106.5</v>
      </c>
      <c r="I172" s="170"/>
      <c r="L172" s="166"/>
      <c r="M172" s="171"/>
      <c r="N172" s="172"/>
      <c r="O172" s="172"/>
      <c r="P172" s="172"/>
      <c r="Q172" s="172"/>
      <c r="R172" s="172"/>
      <c r="S172" s="172"/>
      <c r="T172" s="173"/>
      <c r="AT172" s="167" t="s">
        <v>155</v>
      </c>
      <c r="AU172" s="167" t="s">
        <v>83</v>
      </c>
      <c r="AV172" s="13" t="s">
        <v>83</v>
      </c>
      <c r="AW172" s="13" t="s">
        <v>30</v>
      </c>
      <c r="AX172" s="13" t="s">
        <v>81</v>
      </c>
      <c r="AY172" s="167" t="s">
        <v>140</v>
      </c>
    </row>
    <row r="173" spans="1:65" s="2" customFormat="1" ht="24.2" customHeight="1">
      <c r="A173" s="33"/>
      <c r="B173" s="144"/>
      <c r="C173" s="145" t="s">
        <v>810</v>
      </c>
      <c r="D173" s="145" t="s">
        <v>142</v>
      </c>
      <c r="E173" s="146" t="s">
        <v>236</v>
      </c>
      <c r="F173" s="147" t="s">
        <v>237</v>
      </c>
      <c r="G173" s="148" t="s">
        <v>145</v>
      </c>
      <c r="H173" s="149">
        <v>8</v>
      </c>
      <c r="I173" s="150"/>
      <c r="J173" s="151">
        <f>ROUND(I173*H173,2)</f>
        <v>0</v>
      </c>
      <c r="K173" s="147" t="s">
        <v>238</v>
      </c>
      <c r="L173" s="34"/>
      <c r="M173" s="152" t="s">
        <v>1</v>
      </c>
      <c r="N173" s="153" t="s">
        <v>38</v>
      </c>
      <c r="O173" s="59"/>
      <c r="P173" s="154">
        <f>O173*H173</f>
        <v>0</v>
      </c>
      <c r="Q173" s="154">
        <v>0</v>
      </c>
      <c r="R173" s="154">
        <f>Q173*H173</f>
        <v>0</v>
      </c>
      <c r="S173" s="154">
        <v>0</v>
      </c>
      <c r="T173" s="155">
        <f>S173*H173</f>
        <v>0</v>
      </c>
      <c r="U173" s="33"/>
      <c r="V173" s="33"/>
      <c r="W173" s="33"/>
      <c r="X173" s="33"/>
      <c r="Y173" s="33"/>
      <c r="Z173" s="33"/>
      <c r="AA173" s="33"/>
      <c r="AB173" s="33"/>
      <c r="AC173" s="33"/>
      <c r="AD173" s="33"/>
      <c r="AE173" s="33"/>
      <c r="AR173" s="156" t="s">
        <v>147</v>
      </c>
      <c r="AT173" s="156" t="s">
        <v>142</v>
      </c>
      <c r="AU173" s="156" t="s">
        <v>83</v>
      </c>
      <c r="AY173" s="18" t="s">
        <v>140</v>
      </c>
      <c r="BE173" s="157">
        <f>IF(N173="základní",J173,0)</f>
        <v>0</v>
      </c>
      <c r="BF173" s="157">
        <f>IF(N173="snížená",J173,0)</f>
        <v>0</v>
      </c>
      <c r="BG173" s="157">
        <f>IF(N173="zákl. přenesená",J173,0)</f>
        <v>0</v>
      </c>
      <c r="BH173" s="157">
        <f>IF(N173="sníž. přenesená",J173,0)</f>
        <v>0</v>
      </c>
      <c r="BI173" s="157">
        <f>IF(N173="nulová",J173,0)</f>
        <v>0</v>
      </c>
      <c r="BJ173" s="18" t="s">
        <v>81</v>
      </c>
      <c r="BK173" s="157">
        <f>ROUND(I173*H173,2)</f>
        <v>0</v>
      </c>
      <c r="BL173" s="18" t="s">
        <v>147</v>
      </c>
      <c r="BM173" s="156" t="s">
        <v>811</v>
      </c>
    </row>
    <row r="174" spans="1:65" s="2" customFormat="1" ht="19.5">
      <c r="A174" s="33"/>
      <c r="B174" s="34"/>
      <c r="C174" s="33"/>
      <c r="D174" s="158" t="s">
        <v>149</v>
      </c>
      <c r="E174" s="33"/>
      <c r="F174" s="159" t="s">
        <v>240</v>
      </c>
      <c r="G174" s="33"/>
      <c r="H174" s="33"/>
      <c r="I174" s="160"/>
      <c r="J174" s="33"/>
      <c r="K174" s="33"/>
      <c r="L174" s="34"/>
      <c r="M174" s="161"/>
      <c r="N174" s="162"/>
      <c r="O174" s="59"/>
      <c r="P174" s="59"/>
      <c r="Q174" s="59"/>
      <c r="R174" s="59"/>
      <c r="S174" s="59"/>
      <c r="T174" s="60"/>
      <c r="U174" s="33"/>
      <c r="V174" s="33"/>
      <c r="W174" s="33"/>
      <c r="X174" s="33"/>
      <c r="Y174" s="33"/>
      <c r="Z174" s="33"/>
      <c r="AA174" s="33"/>
      <c r="AB174" s="33"/>
      <c r="AC174" s="33"/>
      <c r="AD174" s="33"/>
      <c r="AE174" s="33"/>
      <c r="AT174" s="18" t="s">
        <v>149</v>
      </c>
      <c r="AU174" s="18" t="s">
        <v>83</v>
      </c>
    </row>
    <row r="175" spans="1:65" s="2" customFormat="1" ht="117">
      <c r="A175" s="33"/>
      <c r="B175" s="34"/>
      <c r="C175" s="33"/>
      <c r="D175" s="158" t="s">
        <v>153</v>
      </c>
      <c r="E175" s="33"/>
      <c r="F175" s="165" t="s">
        <v>241</v>
      </c>
      <c r="G175" s="33"/>
      <c r="H175" s="33"/>
      <c r="I175" s="160"/>
      <c r="J175" s="33"/>
      <c r="K175" s="33"/>
      <c r="L175" s="34"/>
      <c r="M175" s="161"/>
      <c r="N175" s="162"/>
      <c r="O175" s="59"/>
      <c r="P175" s="59"/>
      <c r="Q175" s="59"/>
      <c r="R175" s="59"/>
      <c r="S175" s="59"/>
      <c r="T175" s="60"/>
      <c r="U175" s="33"/>
      <c r="V175" s="33"/>
      <c r="W175" s="33"/>
      <c r="X175" s="33"/>
      <c r="Y175" s="33"/>
      <c r="Z175" s="33"/>
      <c r="AA175" s="33"/>
      <c r="AB175" s="33"/>
      <c r="AC175" s="33"/>
      <c r="AD175" s="33"/>
      <c r="AE175" s="33"/>
      <c r="AT175" s="18" t="s">
        <v>153</v>
      </c>
      <c r="AU175" s="18" t="s">
        <v>83</v>
      </c>
    </row>
    <row r="176" spans="1:65" s="13" customFormat="1" ht="11.25">
      <c r="B176" s="166"/>
      <c r="D176" s="158" t="s">
        <v>155</v>
      </c>
      <c r="E176" s="167" t="s">
        <v>1</v>
      </c>
      <c r="F176" s="168" t="s">
        <v>812</v>
      </c>
      <c r="H176" s="169">
        <v>8</v>
      </c>
      <c r="I176" s="170"/>
      <c r="L176" s="166"/>
      <c r="M176" s="171"/>
      <c r="N176" s="172"/>
      <c r="O176" s="172"/>
      <c r="P176" s="172"/>
      <c r="Q176" s="172"/>
      <c r="R176" s="172"/>
      <c r="S176" s="172"/>
      <c r="T176" s="173"/>
      <c r="AT176" s="167" t="s">
        <v>155</v>
      </c>
      <c r="AU176" s="167" t="s">
        <v>83</v>
      </c>
      <c r="AV176" s="13" t="s">
        <v>83</v>
      </c>
      <c r="AW176" s="13" t="s">
        <v>30</v>
      </c>
      <c r="AX176" s="13" t="s">
        <v>81</v>
      </c>
      <c r="AY176" s="167" t="s">
        <v>140</v>
      </c>
    </row>
    <row r="177" spans="1:65" s="2" customFormat="1" ht="24.2" customHeight="1">
      <c r="A177" s="33"/>
      <c r="B177" s="144"/>
      <c r="C177" s="145" t="s">
        <v>223</v>
      </c>
      <c r="D177" s="145" t="s">
        <v>142</v>
      </c>
      <c r="E177" s="146" t="s">
        <v>244</v>
      </c>
      <c r="F177" s="147" t="s">
        <v>245</v>
      </c>
      <c r="G177" s="148" t="s">
        <v>145</v>
      </c>
      <c r="H177" s="149">
        <v>8</v>
      </c>
      <c r="I177" s="150"/>
      <c r="J177" s="151">
        <f>ROUND(I177*H177,2)</f>
        <v>0</v>
      </c>
      <c r="K177" s="147" t="s">
        <v>146</v>
      </c>
      <c r="L177" s="34"/>
      <c r="M177" s="152" t="s">
        <v>1</v>
      </c>
      <c r="N177" s="153" t="s">
        <v>38</v>
      </c>
      <c r="O177" s="59"/>
      <c r="P177" s="154">
        <f>O177*H177</f>
        <v>0</v>
      </c>
      <c r="Q177" s="154">
        <v>0</v>
      </c>
      <c r="R177" s="154">
        <f>Q177*H177</f>
        <v>0</v>
      </c>
      <c r="S177" s="154">
        <v>0</v>
      </c>
      <c r="T177" s="155">
        <f>S177*H177</f>
        <v>0</v>
      </c>
      <c r="U177" s="33"/>
      <c r="V177" s="33"/>
      <c r="W177" s="33"/>
      <c r="X177" s="33"/>
      <c r="Y177" s="33"/>
      <c r="Z177" s="33"/>
      <c r="AA177" s="33"/>
      <c r="AB177" s="33"/>
      <c r="AC177" s="33"/>
      <c r="AD177" s="33"/>
      <c r="AE177" s="33"/>
      <c r="AR177" s="156" t="s">
        <v>147</v>
      </c>
      <c r="AT177" s="156" t="s">
        <v>142</v>
      </c>
      <c r="AU177" s="156" t="s">
        <v>83</v>
      </c>
      <c r="AY177" s="18" t="s">
        <v>140</v>
      </c>
      <c r="BE177" s="157">
        <f>IF(N177="základní",J177,0)</f>
        <v>0</v>
      </c>
      <c r="BF177" s="157">
        <f>IF(N177="snížená",J177,0)</f>
        <v>0</v>
      </c>
      <c r="BG177" s="157">
        <f>IF(N177="zákl. přenesená",J177,0)</f>
        <v>0</v>
      </c>
      <c r="BH177" s="157">
        <f>IF(N177="sníž. přenesená",J177,0)</f>
        <v>0</v>
      </c>
      <c r="BI177" s="157">
        <f>IF(N177="nulová",J177,0)</f>
        <v>0</v>
      </c>
      <c r="BJ177" s="18" t="s">
        <v>81</v>
      </c>
      <c r="BK177" s="157">
        <f>ROUND(I177*H177,2)</f>
        <v>0</v>
      </c>
      <c r="BL177" s="18" t="s">
        <v>147</v>
      </c>
      <c r="BM177" s="156" t="s">
        <v>813</v>
      </c>
    </row>
    <row r="178" spans="1:65" s="2" customFormat="1" ht="19.5">
      <c r="A178" s="33"/>
      <c r="B178" s="34"/>
      <c r="C178" s="33"/>
      <c r="D178" s="158" t="s">
        <v>149</v>
      </c>
      <c r="E178" s="33"/>
      <c r="F178" s="159" t="s">
        <v>247</v>
      </c>
      <c r="G178" s="33"/>
      <c r="H178" s="33"/>
      <c r="I178" s="160"/>
      <c r="J178" s="33"/>
      <c r="K178" s="33"/>
      <c r="L178" s="34"/>
      <c r="M178" s="161"/>
      <c r="N178" s="162"/>
      <c r="O178" s="59"/>
      <c r="P178" s="59"/>
      <c r="Q178" s="59"/>
      <c r="R178" s="59"/>
      <c r="S178" s="59"/>
      <c r="T178" s="60"/>
      <c r="U178" s="33"/>
      <c r="V178" s="33"/>
      <c r="W178" s="33"/>
      <c r="X178" s="33"/>
      <c r="Y178" s="33"/>
      <c r="Z178" s="33"/>
      <c r="AA178" s="33"/>
      <c r="AB178" s="33"/>
      <c r="AC178" s="33"/>
      <c r="AD178" s="33"/>
      <c r="AE178" s="33"/>
      <c r="AT178" s="18" t="s">
        <v>149</v>
      </c>
      <c r="AU178" s="18" t="s">
        <v>83</v>
      </c>
    </row>
    <row r="179" spans="1:65" s="2" customFormat="1" ht="11.25">
      <c r="A179" s="33"/>
      <c r="B179" s="34"/>
      <c r="C179" s="33"/>
      <c r="D179" s="163" t="s">
        <v>151</v>
      </c>
      <c r="E179" s="33"/>
      <c r="F179" s="164" t="s">
        <v>248</v>
      </c>
      <c r="G179" s="33"/>
      <c r="H179" s="33"/>
      <c r="I179" s="160"/>
      <c r="J179" s="33"/>
      <c r="K179" s="33"/>
      <c r="L179" s="34"/>
      <c r="M179" s="161"/>
      <c r="N179" s="162"/>
      <c r="O179" s="59"/>
      <c r="P179" s="59"/>
      <c r="Q179" s="59"/>
      <c r="R179" s="59"/>
      <c r="S179" s="59"/>
      <c r="T179" s="60"/>
      <c r="U179" s="33"/>
      <c r="V179" s="33"/>
      <c r="W179" s="33"/>
      <c r="X179" s="33"/>
      <c r="Y179" s="33"/>
      <c r="Z179" s="33"/>
      <c r="AA179" s="33"/>
      <c r="AB179" s="33"/>
      <c r="AC179" s="33"/>
      <c r="AD179" s="33"/>
      <c r="AE179" s="33"/>
      <c r="AT179" s="18" t="s">
        <v>151</v>
      </c>
      <c r="AU179" s="18" t="s">
        <v>83</v>
      </c>
    </row>
    <row r="180" spans="1:65" s="2" customFormat="1" ht="117">
      <c r="A180" s="33"/>
      <c r="B180" s="34"/>
      <c r="C180" s="33"/>
      <c r="D180" s="158" t="s">
        <v>153</v>
      </c>
      <c r="E180" s="33"/>
      <c r="F180" s="165" t="s">
        <v>249</v>
      </c>
      <c r="G180" s="33"/>
      <c r="H180" s="33"/>
      <c r="I180" s="160"/>
      <c r="J180" s="33"/>
      <c r="K180" s="33"/>
      <c r="L180" s="34"/>
      <c r="M180" s="161"/>
      <c r="N180" s="162"/>
      <c r="O180" s="59"/>
      <c r="P180" s="59"/>
      <c r="Q180" s="59"/>
      <c r="R180" s="59"/>
      <c r="S180" s="59"/>
      <c r="T180" s="60"/>
      <c r="U180" s="33"/>
      <c r="V180" s="33"/>
      <c r="W180" s="33"/>
      <c r="X180" s="33"/>
      <c r="Y180" s="33"/>
      <c r="Z180" s="33"/>
      <c r="AA180" s="33"/>
      <c r="AB180" s="33"/>
      <c r="AC180" s="33"/>
      <c r="AD180" s="33"/>
      <c r="AE180" s="33"/>
      <c r="AT180" s="18" t="s">
        <v>153</v>
      </c>
      <c r="AU180" s="18" t="s">
        <v>83</v>
      </c>
    </row>
    <row r="181" spans="1:65" s="13" customFormat="1" ht="11.25">
      <c r="B181" s="166"/>
      <c r="D181" s="158" t="s">
        <v>155</v>
      </c>
      <c r="E181" s="167" t="s">
        <v>1</v>
      </c>
      <c r="F181" s="168" t="s">
        <v>814</v>
      </c>
      <c r="H181" s="169">
        <v>8</v>
      </c>
      <c r="I181" s="170"/>
      <c r="L181" s="166"/>
      <c r="M181" s="171"/>
      <c r="N181" s="172"/>
      <c r="O181" s="172"/>
      <c r="P181" s="172"/>
      <c r="Q181" s="172"/>
      <c r="R181" s="172"/>
      <c r="S181" s="172"/>
      <c r="T181" s="173"/>
      <c r="AT181" s="167" t="s">
        <v>155</v>
      </c>
      <c r="AU181" s="167" t="s">
        <v>83</v>
      </c>
      <c r="AV181" s="13" t="s">
        <v>83</v>
      </c>
      <c r="AW181" s="13" t="s">
        <v>30</v>
      </c>
      <c r="AX181" s="13" t="s">
        <v>81</v>
      </c>
      <c r="AY181" s="167" t="s">
        <v>140</v>
      </c>
    </row>
    <row r="182" spans="1:65" s="2" customFormat="1" ht="16.5" customHeight="1">
      <c r="A182" s="33"/>
      <c r="B182" s="144"/>
      <c r="C182" s="182" t="s">
        <v>676</v>
      </c>
      <c r="D182" s="182" t="s">
        <v>231</v>
      </c>
      <c r="E182" s="183" t="s">
        <v>252</v>
      </c>
      <c r="F182" s="184" t="s">
        <v>253</v>
      </c>
      <c r="G182" s="185" t="s">
        <v>254</v>
      </c>
      <c r="H182" s="186">
        <v>0.5</v>
      </c>
      <c r="I182" s="187"/>
      <c r="J182" s="188">
        <f>ROUND(I182*H182,2)</f>
        <v>0</v>
      </c>
      <c r="K182" s="184" t="s">
        <v>146</v>
      </c>
      <c r="L182" s="189"/>
      <c r="M182" s="190" t="s">
        <v>1</v>
      </c>
      <c r="N182" s="191" t="s">
        <v>38</v>
      </c>
      <c r="O182" s="59"/>
      <c r="P182" s="154">
        <f>O182*H182</f>
        <v>0</v>
      </c>
      <c r="Q182" s="154">
        <v>1E-3</v>
      </c>
      <c r="R182" s="154">
        <f>Q182*H182</f>
        <v>5.0000000000000001E-4</v>
      </c>
      <c r="S182" s="154">
        <v>0</v>
      </c>
      <c r="T182" s="155">
        <f>S182*H182</f>
        <v>0</v>
      </c>
      <c r="U182" s="33"/>
      <c r="V182" s="33"/>
      <c r="W182" s="33"/>
      <c r="X182" s="33"/>
      <c r="Y182" s="33"/>
      <c r="Z182" s="33"/>
      <c r="AA182" s="33"/>
      <c r="AB182" s="33"/>
      <c r="AC182" s="33"/>
      <c r="AD182" s="33"/>
      <c r="AE182" s="33"/>
      <c r="AR182" s="156" t="s">
        <v>199</v>
      </c>
      <c r="AT182" s="156" t="s">
        <v>231</v>
      </c>
      <c r="AU182" s="156" t="s">
        <v>83</v>
      </c>
      <c r="AY182" s="18" t="s">
        <v>140</v>
      </c>
      <c r="BE182" s="157">
        <f>IF(N182="základní",J182,0)</f>
        <v>0</v>
      </c>
      <c r="BF182" s="157">
        <f>IF(N182="snížená",J182,0)</f>
        <v>0</v>
      </c>
      <c r="BG182" s="157">
        <f>IF(N182="zákl. přenesená",J182,0)</f>
        <v>0</v>
      </c>
      <c r="BH182" s="157">
        <f>IF(N182="sníž. přenesená",J182,0)</f>
        <v>0</v>
      </c>
      <c r="BI182" s="157">
        <f>IF(N182="nulová",J182,0)</f>
        <v>0</v>
      </c>
      <c r="BJ182" s="18" t="s">
        <v>81</v>
      </c>
      <c r="BK182" s="157">
        <f>ROUND(I182*H182,2)</f>
        <v>0</v>
      </c>
      <c r="BL182" s="18" t="s">
        <v>147</v>
      </c>
      <c r="BM182" s="156" t="s">
        <v>815</v>
      </c>
    </row>
    <row r="183" spans="1:65" s="2" customFormat="1" ht="11.25">
      <c r="A183" s="33"/>
      <c r="B183" s="34"/>
      <c r="C183" s="33"/>
      <c r="D183" s="158" t="s">
        <v>149</v>
      </c>
      <c r="E183" s="33"/>
      <c r="F183" s="159" t="s">
        <v>253</v>
      </c>
      <c r="G183" s="33"/>
      <c r="H183" s="33"/>
      <c r="I183" s="160"/>
      <c r="J183" s="33"/>
      <c r="K183" s="33"/>
      <c r="L183" s="34"/>
      <c r="M183" s="161"/>
      <c r="N183" s="162"/>
      <c r="O183" s="59"/>
      <c r="P183" s="59"/>
      <c r="Q183" s="59"/>
      <c r="R183" s="59"/>
      <c r="S183" s="59"/>
      <c r="T183" s="60"/>
      <c r="U183" s="33"/>
      <c r="V183" s="33"/>
      <c r="W183" s="33"/>
      <c r="X183" s="33"/>
      <c r="Y183" s="33"/>
      <c r="Z183" s="33"/>
      <c r="AA183" s="33"/>
      <c r="AB183" s="33"/>
      <c r="AC183" s="33"/>
      <c r="AD183" s="33"/>
      <c r="AE183" s="33"/>
      <c r="AT183" s="18" t="s">
        <v>149</v>
      </c>
      <c r="AU183" s="18" t="s">
        <v>83</v>
      </c>
    </row>
    <row r="184" spans="1:65" s="13" customFormat="1" ht="11.25">
      <c r="B184" s="166"/>
      <c r="D184" s="158" t="s">
        <v>155</v>
      </c>
      <c r="E184" s="167" t="s">
        <v>1</v>
      </c>
      <c r="F184" s="168" t="s">
        <v>816</v>
      </c>
      <c r="H184" s="169">
        <v>0.5</v>
      </c>
      <c r="I184" s="170"/>
      <c r="L184" s="166"/>
      <c r="M184" s="171"/>
      <c r="N184" s="172"/>
      <c r="O184" s="172"/>
      <c r="P184" s="172"/>
      <c r="Q184" s="172"/>
      <c r="R184" s="172"/>
      <c r="S184" s="172"/>
      <c r="T184" s="173"/>
      <c r="AT184" s="167" t="s">
        <v>155</v>
      </c>
      <c r="AU184" s="167" t="s">
        <v>83</v>
      </c>
      <c r="AV184" s="13" t="s">
        <v>83</v>
      </c>
      <c r="AW184" s="13" t="s">
        <v>30</v>
      </c>
      <c r="AX184" s="13" t="s">
        <v>81</v>
      </c>
      <c r="AY184" s="167" t="s">
        <v>140</v>
      </c>
    </row>
    <row r="185" spans="1:65" s="15" customFormat="1" ht="11.25">
      <c r="B185" s="192"/>
      <c r="D185" s="158" t="s">
        <v>155</v>
      </c>
      <c r="E185" s="193" t="s">
        <v>1</v>
      </c>
      <c r="F185" s="194" t="s">
        <v>98</v>
      </c>
      <c r="H185" s="193" t="s">
        <v>1</v>
      </c>
      <c r="I185" s="195"/>
      <c r="L185" s="192"/>
      <c r="M185" s="196"/>
      <c r="N185" s="197"/>
      <c r="O185" s="197"/>
      <c r="P185" s="197"/>
      <c r="Q185" s="197"/>
      <c r="R185" s="197"/>
      <c r="S185" s="197"/>
      <c r="T185" s="198"/>
      <c r="AT185" s="193" t="s">
        <v>155</v>
      </c>
      <c r="AU185" s="193" t="s">
        <v>83</v>
      </c>
      <c r="AV185" s="15" t="s">
        <v>81</v>
      </c>
      <c r="AW185" s="15" t="s">
        <v>30</v>
      </c>
      <c r="AX185" s="15" t="s">
        <v>73</v>
      </c>
      <c r="AY185" s="193" t="s">
        <v>140</v>
      </c>
    </row>
    <row r="186" spans="1:65" s="2" customFormat="1" ht="21.75" customHeight="1">
      <c r="A186" s="33"/>
      <c r="B186" s="144"/>
      <c r="C186" s="145" t="s">
        <v>754</v>
      </c>
      <c r="D186" s="145" t="s">
        <v>142</v>
      </c>
      <c r="E186" s="146" t="s">
        <v>258</v>
      </c>
      <c r="F186" s="147" t="s">
        <v>259</v>
      </c>
      <c r="G186" s="148" t="s">
        <v>145</v>
      </c>
      <c r="H186" s="149">
        <v>1470</v>
      </c>
      <c r="I186" s="150"/>
      <c r="J186" s="151">
        <f>ROUND(I186*H186,2)</f>
        <v>0</v>
      </c>
      <c r="K186" s="147" t="s">
        <v>210</v>
      </c>
      <c r="L186" s="34"/>
      <c r="M186" s="152" t="s">
        <v>1</v>
      </c>
      <c r="N186" s="153" t="s">
        <v>38</v>
      </c>
      <c r="O186" s="59"/>
      <c r="P186" s="154">
        <f>O186*H186</f>
        <v>0</v>
      </c>
      <c r="Q186" s="154">
        <v>0</v>
      </c>
      <c r="R186" s="154">
        <f>Q186*H186</f>
        <v>0</v>
      </c>
      <c r="S186" s="154">
        <v>0</v>
      </c>
      <c r="T186" s="155">
        <f>S186*H186</f>
        <v>0</v>
      </c>
      <c r="U186" s="33"/>
      <c r="V186" s="33"/>
      <c r="W186" s="33"/>
      <c r="X186" s="33"/>
      <c r="Y186" s="33"/>
      <c r="Z186" s="33"/>
      <c r="AA186" s="33"/>
      <c r="AB186" s="33"/>
      <c r="AC186" s="33"/>
      <c r="AD186" s="33"/>
      <c r="AE186" s="33"/>
      <c r="AR186" s="156" t="s">
        <v>147</v>
      </c>
      <c r="AT186" s="156" t="s">
        <v>142</v>
      </c>
      <c r="AU186" s="156" t="s">
        <v>83</v>
      </c>
      <c r="AY186" s="18" t="s">
        <v>140</v>
      </c>
      <c r="BE186" s="157">
        <f>IF(N186="základní",J186,0)</f>
        <v>0</v>
      </c>
      <c r="BF186" s="157">
        <f>IF(N186="snížená",J186,0)</f>
        <v>0</v>
      </c>
      <c r="BG186" s="157">
        <f>IF(N186="zákl. přenesená",J186,0)</f>
        <v>0</v>
      </c>
      <c r="BH186" s="157">
        <f>IF(N186="sníž. přenesená",J186,0)</f>
        <v>0</v>
      </c>
      <c r="BI186" s="157">
        <f>IF(N186="nulová",J186,0)</f>
        <v>0</v>
      </c>
      <c r="BJ186" s="18" t="s">
        <v>81</v>
      </c>
      <c r="BK186" s="157">
        <f>ROUND(I186*H186,2)</f>
        <v>0</v>
      </c>
      <c r="BL186" s="18" t="s">
        <v>147</v>
      </c>
      <c r="BM186" s="156" t="s">
        <v>817</v>
      </c>
    </row>
    <row r="187" spans="1:65" s="2" customFormat="1" ht="19.5">
      <c r="A187" s="33"/>
      <c r="B187" s="34"/>
      <c r="C187" s="33"/>
      <c r="D187" s="158" t="s">
        <v>149</v>
      </c>
      <c r="E187" s="33"/>
      <c r="F187" s="159" t="s">
        <v>261</v>
      </c>
      <c r="G187" s="33"/>
      <c r="H187" s="33"/>
      <c r="I187" s="160"/>
      <c r="J187" s="33"/>
      <c r="K187" s="33"/>
      <c r="L187" s="34"/>
      <c r="M187" s="161"/>
      <c r="N187" s="162"/>
      <c r="O187" s="59"/>
      <c r="P187" s="59"/>
      <c r="Q187" s="59"/>
      <c r="R187" s="59"/>
      <c r="S187" s="59"/>
      <c r="T187" s="60"/>
      <c r="U187" s="33"/>
      <c r="V187" s="33"/>
      <c r="W187" s="33"/>
      <c r="X187" s="33"/>
      <c r="Y187" s="33"/>
      <c r="Z187" s="33"/>
      <c r="AA187" s="33"/>
      <c r="AB187" s="33"/>
      <c r="AC187" s="33"/>
      <c r="AD187" s="33"/>
      <c r="AE187" s="33"/>
      <c r="AT187" s="18" t="s">
        <v>149</v>
      </c>
      <c r="AU187" s="18" t="s">
        <v>83</v>
      </c>
    </row>
    <row r="188" spans="1:65" s="2" customFormat="1" ht="165.75">
      <c r="A188" s="33"/>
      <c r="B188" s="34"/>
      <c r="C188" s="33"/>
      <c r="D188" s="158" t="s">
        <v>153</v>
      </c>
      <c r="E188" s="33"/>
      <c r="F188" s="165" t="s">
        <v>262</v>
      </c>
      <c r="G188" s="33"/>
      <c r="H188" s="33"/>
      <c r="I188" s="160"/>
      <c r="J188" s="33"/>
      <c r="K188" s="33"/>
      <c r="L188" s="34"/>
      <c r="M188" s="161"/>
      <c r="N188" s="162"/>
      <c r="O188" s="59"/>
      <c r="P188" s="59"/>
      <c r="Q188" s="59"/>
      <c r="R188" s="59"/>
      <c r="S188" s="59"/>
      <c r="T188" s="60"/>
      <c r="U188" s="33"/>
      <c r="V188" s="33"/>
      <c r="W188" s="33"/>
      <c r="X188" s="33"/>
      <c r="Y188" s="33"/>
      <c r="Z188" s="33"/>
      <c r="AA188" s="33"/>
      <c r="AB188" s="33"/>
      <c r="AC188" s="33"/>
      <c r="AD188" s="33"/>
      <c r="AE188" s="33"/>
      <c r="AT188" s="18" t="s">
        <v>153</v>
      </c>
      <c r="AU188" s="18" t="s">
        <v>83</v>
      </c>
    </row>
    <row r="189" spans="1:65" s="13" customFormat="1" ht="11.25">
      <c r="B189" s="166"/>
      <c r="D189" s="158" t="s">
        <v>155</v>
      </c>
      <c r="E189" s="167" t="s">
        <v>1</v>
      </c>
      <c r="F189" s="168" t="s">
        <v>818</v>
      </c>
      <c r="H189" s="169">
        <v>140</v>
      </c>
      <c r="I189" s="170"/>
      <c r="L189" s="166"/>
      <c r="M189" s="171"/>
      <c r="N189" s="172"/>
      <c r="O189" s="172"/>
      <c r="P189" s="172"/>
      <c r="Q189" s="172"/>
      <c r="R189" s="172"/>
      <c r="S189" s="172"/>
      <c r="T189" s="173"/>
      <c r="AT189" s="167" t="s">
        <v>155</v>
      </c>
      <c r="AU189" s="167" t="s">
        <v>83</v>
      </c>
      <c r="AV189" s="13" t="s">
        <v>83</v>
      </c>
      <c r="AW189" s="13" t="s">
        <v>30</v>
      </c>
      <c r="AX189" s="13" t="s">
        <v>73</v>
      </c>
      <c r="AY189" s="167" t="s">
        <v>140</v>
      </c>
    </row>
    <row r="190" spans="1:65" s="13" customFormat="1" ht="11.25">
      <c r="B190" s="166"/>
      <c r="D190" s="158" t="s">
        <v>155</v>
      </c>
      <c r="E190" s="167" t="s">
        <v>1</v>
      </c>
      <c r="F190" s="168" t="s">
        <v>819</v>
      </c>
      <c r="H190" s="169">
        <v>280</v>
      </c>
      <c r="I190" s="170"/>
      <c r="L190" s="166"/>
      <c r="M190" s="171"/>
      <c r="N190" s="172"/>
      <c r="O190" s="172"/>
      <c r="P190" s="172"/>
      <c r="Q190" s="172"/>
      <c r="R190" s="172"/>
      <c r="S190" s="172"/>
      <c r="T190" s="173"/>
      <c r="AT190" s="167" t="s">
        <v>155</v>
      </c>
      <c r="AU190" s="167" t="s">
        <v>83</v>
      </c>
      <c r="AV190" s="13" t="s">
        <v>83</v>
      </c>
      <c r="AW190" s="13" t="s">
        <v>30</v>
      </c>
      <c r="AX190" s="13" t="s">
        <v>73</v>
      </c>
      <c r="AY190" s="167" t="s">
        <v>140</v>
      </c>
    </row>
    <row r="191" spans="1:65" s="13" customFormat="1" ht="11.25">
      <c r="B191" s="166"/>
      <c r="D191" s="158" t="s">
        <v>155</v>
      </c>
      <c r="E191" s="167" t="s">
        <v>1</v>
      </c>
      <c r="F191" s="168" t="s">
        <v>820</v>
      </c>
      <c r="H191" s="169">
        <v>1050</v>
      </c>
      <c r="I191" s="170"/>
      <c r="L191" s="166"/>
      <c r="M191" s="171"/>
      <c r="N191" s="172"/>
      <c r="O191" s="172"/>
      <c r="P191" s="172"/>
      <c r="Q191" s="172"/>
      <c r="R191" s="172"/>
      <c r="S191" s="172"/>
      <c r="T191" s="173"/>
      <c r="AT191" s="167" t="s">
        <v>155</v>
      </c>
      <c r="AU191" s="167" t="s">
        <v>83</v>
      </c>
      <c r="AV191" s="13" t="s">
        <v>83</v>
      </c>
      <c r="AW191" s="13" t="s">
        <v>30</v>
      </c>
      <c r="AX191" s="13" t="s">
        <v>73</v>
      </c>
      <c r="AY191" s="167" t="s">
        <v>140</v>
      </c>
    </row>
    <row r="192" spans="1:65" s="14" customFormat="1" ht="11.25">
      <c r="B192" s="174"/>
      <c r="D192" s="158" t="s">
        <v>155</v>
      </c>
      <c r="E192" s="175" t="s">
        <v>1</v>
      </c>
      <c r="F192" s="176" t="s">
        <v>157</v>
      </c>
      <c r="H192" s="177">
        <v>1470</v>
      </c>
      <c r="I192" s="178"/>
      <c r="L192" s="174"/>
      <c r="M192" s="179"/>
      <c r="N192" s="180"/>
      <c r="O192" s="180"/>
      <c r="P192" s="180"/>
      <c r="Q192" s="180"/>
      <c r="R192" s="180"/>
      <c r="S192" s="180"/>
      <c r="T192" s="181"/>
      <c r="AT192" s="175" t="s">
        <v>155</v>
      </c>
      <c r="AU192" s="175" t="s">
        <v>83</v>
      </c>
      <c r="AV192" s="14" t="s">
        <v>147</v>
      </c>
      <c r="AW192" s="14" t="s">
        <v>30</v>
      </c>
      <c r="AX192" s="14" t="s">
        <v>81</v>
      </c>
      <c r="AY192" s="175" t="s">
        <v>140</v>
      </c>
    </row>
    <row r="193" spans="1:65" s="12" customFormat="1" ht="22.9" customHeight="1">
      <c r="B193" s="131"/>
      <c r="D193" s="132" t="s">
        <v>72</v>
      </c>
      <c r="E193" s="142" t="s">
        <v>267</v>
      </c>
      <c r="F193" s="142" t="s">
        <v>268</v>
      </c>
      <c r="I193" s="134"/>
      <c r="J193" s="143">
        <f>BK193</f>
        <v>0</v>
      </c>
      <c r="L193" s="131"/>
      <c r="M193" s="136"/>
      <c r="N193" s="137"/>
      <c r="O193" s="137"/>
      <c r="P193" s="138">
        <f>SUM(P194:P255)</f>
        <v>0</v>
      </c>
      <c r="Q193" s="137"/>
      <c r="R193" s="138">
        <f>SUM(R194:R255)</f>
        <v>901.31130000000007</v>
      </c>
      <c r="S193" s="137"/>
      <c r="T193" s="139">
        <f>SUM(T194:T255)</f>
        <v>0</v>
      </c>
      <c r="AR193" s="132" t="s">
        <v>81</v>
      </c>
      <c r="AT193" s="140" t="s">
        <v>72</v>
      </c>
      <c r="AU193" s="140" t="s">
        <v>81</v>
      </c>
      <c r="AY193" s="132" t="s">
        <v>140</v>
      </c>
      <c r="BK193" s="141">
        <f>SUM(BK194:BK255)</f>
        <v>0</v>
      </c>
    </row>
    <row r="194" spans="1:65" s="2" customFormat="1" ht="24.2" customHeight="1">
      <c r="A194" s="33"/>
      <c r="B194" s="144"/>
      <c r="C194" s="145" t="s">
        <v>165</v>
      </c>
      <c r="D194" s="145" t="s">
        <v>142</v>
      </c>
      <c r="E194" s="146" t="s">
        <v>270</v>
      </c>
      <c r="F194" s="147" t="s">
        <v>271</v>
      </c>
      <c r="G194" s="148" t="s">
        <v>145</v>
      </c>
      <c r="H194" s="149">
        <v>1050</v>
      </c>
      <c r="I194" s="150"/>
      <c r="J194" s="151">
        <f>ROUND(I194*H194,2)</f>
        <v>0</v>
      </c>
      <c r="K194" s="147" t="s">
        <v>146</v>
      </c>
      <c r="L194" s="34"/>
      <c r="M194" s="152" t="s">
        <v>1</v>
      </c>
      <c r="N194" s="153" t="s">
        <v>38</v>
      </c>
      <c r="O194" s="59"/>
      <c r="P194" s="154">
        <f>O194*H194</f>
        <v>0</v>
      </c>
      <c r="Q194" s="154">
        <v>0.23</v>
      </c>
      <c r="R194" s="154">
        <f>Q194*H194</f>
        <v>241.5</v>
      </c>
      <c r="S194" s="154">
        <v>0</v>
      </c>
      <c r="T194" s="155">
        <f>S194*H194</f>
        <v>0</v>
      </c>
      <c r="U194" s="33"/>
      <c r="V194" s="33"/>
      <c r="W194" s="33"/>
      <c r="X194" s="33"/>
      <c r="Y194" s="33"/>
      <c r="Z194" s="33"/>
      <c r="AA194" s="33"/>
      <c r="AB194" s="33"/>
      <c r="AC194" s="33"/>
      <c r="AD194" s="33"/>
      <c r="AE194" s="33"/>
      <c r="AR194" s="156" t="s">
        <v>147</v>
      </c>
      <c r="AT194" s="156" t="s">
        <v>142</v>
      </c>
      <c r="AU194" s="156" t="s">
        <v>83</v>
      </c>
      <c r="AY194" s="18" t="s">
        <v>140</v>
      </c>
      <c r="BE194" s="157">
        <f>IF(N194="základní",J194,0)</f>
        <v>0</v>
      </c>
      <c r="BF194" s="157">
        <f>IF(N194="snížená",J194,0)</f>
        <v>0</v>
      </c>
      <c r="BG194" s="157">
        <f>IF(N194="zákl. přenesená",J194,0)</f>
        <v>0</v>
      </c>
      <c r="BH194" s="157">
        <f>IF(N194="sníž. přenesená",J194,0)</f>
        <v>0</v>
      </c>
      <c r="BI194" s="157">
        <f>IF(N194="nulová",J194,0)</f>
        <v>0</v>
      </c>
      <c r="BJ194" s="18" t="s">
        <v>81</v>
      </c>
      <c r="BK194" s="157">
        <f>ROUND(I194*H194,2)</f>
        <v>0</v>
      </c>
      <c r="BL194" s="18" t="s">
        <v>147</v>
      </c>
      <c r="BM194" s="156" t="s">
        <v>821</v>
      </c>
    </row>
    <row r="195" spans="1:65" s="2" customFormat="1" ht="19.5">
      <c r="A195" s="33"/>
      <c r="B195" s="34"/>
      <c r="C195" s="33"/>
      <c r="D195" s="158" t="s">
        <v>149</v>
      </c>
      <c r="E195" s="33"/>
      <c r="F195" s="159" t="s">
        <v>273</v>
      </c>
      <c r="G195" s="33"/>
      <c r="H195" s="33"/>
      <c r="I195" s="160"/>
      <c r="J195" s="33"/>
      <c r="K195" s="33"/>
      <c r="L195" s="34"/>
      <c r="M195" s="161"/>
      <c r="N195" s="162"/>
      <c r="O195" s="59"/>
      <c r="P195" s="59"/>
      <c r="Q195" s="59"/>
      <c r="R195" s="59"/>
      <c r="S195" s="59"/>
      <c r="T195" s="60"/>
      <c r="U195" s="33"/>
      <c r="V195" s="33"/>
      <c r="W195" s="33"/>
      <c r="X195" s="33"/>
      <c r="Y195" s="33"/>
      <c r="Z195" s="33"/>
      <c r="AA195" s="33"/>
      <c r="AB195" s="33"/>
      <c r="AC195" s="33"/>
      <c r="AD195" s="33"/>
      <c r="AE195" s="33"/>
      <c r="AT195" s="18" t="s">
        <v>149</v>
      </c>
      <c r="AU195" s="18" t="s">
        <v>83</v>
      </c>
    </row>
    <row r="196" spans="1:65" s="2" customFormat="1" ht="11.25">
      <c r="A196" s="33"/>
      <c r="B196" s="34"/>
      <c r="C196" s="33"/>
      <c r="D196" s="163" t="s">
        <v>151</v>
      </c>
      <c r="E196" s="33"/>
      <c r="F196" s="164" t="s">
        <v>274</v>
      </c>
      <c r="G196" s="33"/>
      <c r="H196" s="33"/>
      <c r="I196" s="160"/>
      <c r="J196" s="33"/>
      <c r="K196" s="33"/>
      <c r="L196" s="34"/>
      <c r="M196" s="161"/>
      <c r="N196" s="162"/>
      <c r="O196" s="59"/>
      <c r="P196" s="59"/>
      <c r="Q196" s="59"/>
      <c r="R196" s="59"/>
      <c r="S196" s="59"/>
      <c r="T196" s="60"/>
      <c r="U196" s="33"/>
      <c r="V196" s="33"/>
      <c r="W196" s="33"/>
      <c r="X196" s="33"/>
      <c r="Y196" s="33"/>
      <c r="Z196" s="33"/>
      <c r="AA196" s="33"/>
      <c r="AB196" s="33"/>
      <c r="AC196" s="33"/>
      <c r="AD196" s="33"/>
      <c r="AE196" s="33"/>
      <c r="AT196" s="18" t="s">
        <v>151</v>
      </c>
      <c r="AU196" s="18" t="s">
        <v>83</v>
      </c>
    </row>
    <row r="197" spans="1:65" s="13" customFormat="1" ht="11.25">
      <c r="B197" s="166"/>
      <c r="D197" s="158" t="s">
        <v>155</v>
      </c>
      <c r="E197" s="167" t="s">
        <v>1</v>
      </c>
      <c r="F197" s="168" t="s">
        <v>822</v>
      </c>
      <c r="H197" s="169">
        <v>1050</v>
      </c>
      <c r="I197" s="170"/>
      <c r="L197" s="166"/>
      <c r="M197" s="171"/>
      <c r="N197" s="172"/>
      <c r="O197" s="172"/>
      <c r="P197" s="172"/>
      <c r="Q197" s="172"/>
      <c r="R197" s="172"/>
      <c r="S197" s="172"/>
      <c r="T197" s="173"/>
      <c r="AT197" s="167" t="s">
        <v>155</v>
      </c>
      <c r="AU197" s="167" t="s">
        <v>83</v>
      </c>
      <c r="AV197" s="13" t="s">
        <v>83</v>
      </c>
      <c r="AW197" s="13" t="s">
        <v>30</v>
      </c>
      <c r="AX197" s="13" t="s">
        <v>81</v>
      </c>
      <c r="AY197" s="167" t="s">
        <v>140</v>
      </c>
    </row>
    <row r="198" spans="1:65" s="2" customFormat="1" ht="16.5" customHeight="1">
      <c r="A198" s="33"/>
      <c r="B198" s="144"/>
      <c r="C198" s="145" t="s">
        <v>708</v>
      </c>
      <c r="D198" s="145" t="s">
        <v>142</v>
      </c>
      <c r="E198" s="146" t="s">
        <v>285</v>
      </c>
      <c r="F198" s="147" t="s">
        <v>286</v>
      </c>
      <c r="G198" s="148" t="s">
        <v>145</v>
      </c>
      <c r="H198" s="149">
        <v>227.5</v>
      </c>
      <c r="I198" s="150"/>
      <c r="J198" s="151">
        <f>ROUND(I198*H198,2)</f>
        <v>0</v>
      </c>
      <c r="K198" s="147" t="s">
        <v>146</v>
      </c>
      <c r="L198" s="34"/>
      <c r="M198" s="152" t="s">
        <v>1</v>
      </c>
      <c r="N198" s="153" t="s">
        <v>38</v>
      </c>
      <c r="O198" s="59"/>
      <c r="P198" s="154">
        <f>O198*H198</f>
        <v>0</v>
      </c>
      <c r="Q198" s="154">
        <v>0.46</v>
      </c>
      <c r="R198" s="154">
        <f>Q198*H198</f>
        <v>104.65</v>
      </c>
      <c r="S198" s="154">
        <v>0</v>
      </c>
      <c r="T198" s="155">
        <f>S198*H198</f>
        <v>0</v>
      </c>
      <c r="U198" s="33"/>
      <c r="V198" s="33"/>
      <c r="W198" s="33"/>
      <c r="X198" s="33"/>
      <c r="Y198" s="33"/>
      <c r="Z198" s="33"/>
      <c r="AA198" s="33"/>
      <c r="AB198" s="33"/>
      <c r="AC198" s="33"/>
      <c r="AD198" s="33"/>
      <c r="AE198" s="33"/>
      <c r="AR198" s="156" t="s">
        <v>147</v>
      </c>
      <c r="AT198" s="156" t="s">
        <v>142</v>
      </c>
      <c r="AU198" s="156" t="s">
        <v>83</v>
      </c>
      <c r="AY198" s="18" t="s">
        <v>140</v>
      </c>
      <c r="BE198" s="157">
        <f>IF(N198="základní",J198,0)</f>
        <v>0</v>
      </c>
      <c r="BF198" s="157">
        <f>IF(N198="snížená",J198,0)</f>
        <v>0</v>
      </c>
      <c r="BG198" s="157">
        <f>IF(N198="zákl. přenesená",J198,0)</f>
        <v>0</v>
      </c>
      <c r="BH198" s="157">
        <f>IF(N198="sníž. přenesená",J198,0)</f>
        <v>0</v>
      </c>
      <c r="BI198" s="157">
        <f>IF(N198="nulová",J198,0)</f>
        <v>0</v>
      </c>
      <c r="BJ198" s="18" t="s">
        <v>81</v>
      </c>
      <c r="BK198" s="157">
        <f>ROUND(I198*H198,2)</f>
        <v>0</v>
      </c>
      <c r="BL198" s="18" t="s">
        <v>147</v>
      </c>
      <c r="BM198" s="156" t="s">
        <v>823</v>
      </c>
    </row>
    <row r="199" spans="1:65" s="2" customFormat="1" ht="19.5">
      <c r="A199" s="33"/>
      <c r="B199" s="34"/>
      <c r="C199" s="33"/>
      <c r="D199" s="158" t="s">
        <v>149</v>
      </c>
      <c r="E199" s="33"/>
      <c r="F199" s="159" t="s">
        <v>288</v>
      </c>
      <c r="G199" s="33"/>
      <c r="H199" s="33"/>
      <c r="I199" s="160"/>
      <c r="J199" s="33"/>
      <c r="K199" s="33"/>
      <c r="L199" s="34"/>
      <c r="M199" s="161"/>
      <c r="N199" s="162"/>
      <c r="O199" s="59"/>
      <c r="P199" s="59"/>
      <c r="Q199" s="59"/>
      <c r="R199" s="59"/>
      <c r="S199" s="59"/>
      <c r="T199" s="60"/>
      <c r="U199" s="33"/>
      <c r="V199" s="33"/>
      <c r="W199" s="33"/>
      <c r="X199" s="33"/>
      <c r="Y199" s="33"/>
      <c r="Z199" s="33"/>
      <c r="AA199" s="33"/>
      <c r="AB199" s="33"/>
      <c r="AC199" s="33"/>
      <c r="AD199" s="33"/>
      <c r="AE199" s="33"/>
      <c r="AT199" s="18" t="s">
        <v>149</v>
      </c>
      <c r="AU199" s="18" t="s">
        <v>83</v>
      </c>
    </row>
    <row r="200" spans="1:65" s="2" customFormat="1" ht="11.25">
      <c r="A200" s="33"/>
      <c r="B200" s="34"/>
      <c r="C200" s="33"/>
      <c r="D200" s="163" t="s">
        <v>151</v>
      </c>
      <c r="E200" s="33"/>
      <c r="F200" s="164" t="s">
        <v>289</v>
      </c>
      <c r="G200" s="33"/>
      <c r="H200" s="33"/>
      <c r="I200" s="160"/>
      <c r="J200" s="33"/>
      <c r="K200" s="33"/>
      <c r="L200" s="34"/>
      <c r="M200" s="161"/>
      <c r="N200" s="162"/>
      <c r="O200" s="59"/>
      <c r="P200" s="59"/>
      <c r="Q200" s="59"/>
      <c r="R200" s="59"/>
      <c r="S200" s="59"/>
      <c r="T200" s="60"/>
      <c r="U200" s="33"/>
      <c r="V200" s="33"/>
      <c r="W200" s="33"/>
      <c r="X200" s="33"/>
      <c r="Y200" s="33"/>
      <c r="Z200" s="33"/>
      <c r="AA200" s="33"/>
      <c r="AB200" s="33"/>
      <c r="AC200" s="33"/>
      <c r="AD200" s="33"/>
      <c r="AE200" s="33"/>
      <c r="AT200" s="18" t="s">
        <v>151</v>
      </c>
      <c r="AU200" s="18" t="s">
        <v>83</v>
      </c>
    </row>
    <row r="201" spans="1:65" s="13" customFormat="1" ht="11.25">
      <c r="B201" s="166"/>
      <c r="D201" s="158" t="s">
        <v>155</v>
      </c>
      <c r="E201" s="167" t="s">
        <v>1</v>
      </c>
      <c r="F201" s="168" t="s">
        <v>824</v>
      </c>
      <c r="H201" s="169">
        <v>140</v>
      </c>
      <c r="I201" s="170"/>
      <c r="L201" s="166"/>
      <c r="M201" s="171"/>
      <c r="N201" s="172"/>
      <c r="O201" s="172"/>
      <c r="P201" s="172"/>
      <c r="Q201" s="172"/>
      <c r="R201" s="172"/>
      <c r="S201" s="172"/>
      <c r="T201" s="173"/>
      <c r="AT201" s="167" t="s">
        <v>155</v>
      </c>
      <c r="AU201" s="167" t="s">
        <v>83</v>
      </c>
      <c r="AV201" s="13" t="s">
        <v>83</v>
      </c>
      <c r="AW201" s="13" t="s">
        <v>30</v>
      </c>
      <c r="AX201" s="13" t="s">
        <v>73</v>
      </c>
      <c r="AY201" s="167" t="s">
        <v>140</v>
      </c>
    </row>
    <row r="202" spans="1:65" s="13" customFormat="1" ht="11.25">
      <c r="B202" s="166"/>
      <c r="D202" s="158" t="s">
        <v>155</v>
      </c>
      <c r="E202" s="167" t="s">
        <v>1</v>
      </c>
      <c r="F202" s="168" t="s">
        <v>825</v>
      </c>
      <c r="H202" s="169">
        <v>87.5</v>
      </c>
      <c r="I202" s="170"/>
      <c r="L202" s="166"/>
      <c r="M202" s="171"/>
      <c r="N202" s="172"/>
      <c r="O202" s="172"/>
      <c r="P202" s="172"/>
      <c r="Q202" s="172"/>
      <c r="R202" s="172"/>
      <c r="S202" s="172"/>
      <c r="T202" s="173"/>
      <c r="AT202" s="167" t="s">
        <v>155</v>
      </c>
      <c r="AU202" s="167" t="s">
        <v>83</v>
      </c>
      <c r="AV202" s="13" t="s">
        <v>83</v>
      </c>
      <c r="AW202" s="13" t="s">
        <v>30</v>
      </c>
      <c r="AX202" s="13" t="s">
        <v>73</v>
      </c>
      <c r="AY202" s="167" t="s">
        <v>140</v>
      </c>
    </row>
    <row r="203" spans="1:65" s="16" customFormat="1" ht="11.25">
      <c r="B203" s="199"/>
      <c r="D203" s="158" t="s">
        <v>155</v>
      </c>
      <c r="E203" s="200" t="s">
        <v>1</v>
      </c>
      <c r="F203" s="201" t="s">
        <v>292</v>
      </c>
      <c r="H203" s="202">
        <v>227.5</v>
      </c>
      <c r="I203" s="203"/>
      <c r="L203" s="199"/>
      <c r="M203" s="204"/>
      <c r="N203" s="205"/>
      <c r="O203" s="205"/>
      <c r="P203" s="205"/>
      <c r="Q203" s="205"/>
      <c r="R203" s="205"/>
      <c r="S203" s="205"/>
      <c r="T203" s="206"/>
      <c r="AT203" s="200" t="s">
        <v>155</v>
      </c>
      <c r="AU203" s="200" t="s">
        <v>83</v>
      </c>
      <c r="AV203" s="16" t="s">
        <v>158</v>
      </c>
      <c r="AW203" s="16" t="s">
        <v>30</v>
      </c>
      <c r="AX203" s="16" t="s">
        <v>81</v>
      </c>
      <c r="AY203" s="200" t="s">
        <v>140</v>
      </c>
    </row>
    <row r="204" spans="1:65" s="2" customFormat="1" ht="16.5" customHeight="1">
      <c r="A204" s="33"/>
      <c r="B204" s="144"/>
      <c r="C204" s="145" t="s">
        <v>8</v>
      </c>
      <c r="D204" s="145" t="s">
        <v>142</v>
      </c>
      <c r="E204" s="146" t="s">
        <v>294</v>
      </c>
      <c r="F204" s="147" t="s">
        <v>295</v>
      </c>
      <c r="G204" s="148" t="s">
        <v>145</v>
      </c>
      <c r="H204" s="149">
        <v>280</v>
      </c>
      <c r="I204" s="150"/>
      <c r="J204" s="151">
        <f>ROUND(I204*H204,2)</f>
        <v>0</v>
      </c>
      <c r="K204" s="147" t="s">
        <v>146</v>
      </c>
      <c r="L204" s="34"/>
      <c r="M204" s="152" t="s">
        <v>1</v>
      </c>
      <c r="N204" s="153" t="s">
        <v>38</v>
      </c>
      <c r="O204" s="59"/>
      <c r="P204" s="154">
        <f>O204*H204</f>
        <v>0</v>
      </c>
      <c r="Q204" s="154">
        <v>0.57499999999999996</v>
      </c>
      <c r="R204" s="154">
        <f>Q204*H204</f>
        <v>161</v>
      </c>
      <c r="S204" s="154">
        <v>0</v>
      </c>
      <c r="T204" s="155">
        <f>S204*H204</f>
        <v>0</v>
      </c>
      <c r="U204" s="33"/>
      <c r="V204" s="33"/>
      <c r="W204" s="33"/>
      <c r="X204" s="33"/>
      <c r="Y204" s="33"/>
      <c r="Z204" s="33"/>
      <c r="AA204" s="33"/>
      <c r="AB204" s="33"/>
      <c r="AC204" s="33"/>
      <c r="AD204" s="33"/>
      <c r="AE204" s="33"/>
      <c r="AR204" s="156" t="s">
        <v>147</v>
      </c>
      <c r="AT204" s="156" t="s">
        <v>142</v>
      </c>
      <c r="AU204" s="156" t="s">
        <v>83</v>
      </c>
      <c r="AY204" s="18" t="s">
        <v>140</v>
      </c>
      <c r="BE204" s="157">
        <f>IF(N204="základní",J204,0)</f>
        <v>0</v>
      </c>
      <c r="BF204" s="157">
        <f>IF(N204="snížená",J204,0)</f>
        <v>0</v>
      </c>
      <c r="BG204" s="157">
        <f>IF(N204="zákl. přenesená",J204,0)</f>
        <v>0</v>
      </c>
      <c r="BH204" s="157">
        <f>IF(N204="sníž. přenesená",J204,0)</f>
        <v>0</v>
      </c>
      <c r="BI204" s="157">
        <f>IF(N204="nulová",J204,0)</f>
        <v>0</v>
      </c>
      <c r="BJ204" s="18" t="s">
        <v>81</v>
      </c>
      <c r="BK204" s="157">
        <f>ROUND(I204*H204,2)</f>
        <v>0</v>
      </c>
      <c r="BL204" s="18" t="s">
        <v>147</v>
      </c>
      <c r="BM204" s="156" t="s">
        <v>826</v>
      </c>
    </row>
    <row r="205" spans="1:65" s="2" customFormat="1" ht="19.5">
      <c r="A205" s="33"/>
      <c r="B205" s="34"/>
      <c r="C205" s="33"/>
      <c r="D205" s="158" t="s">
        <v>149</v>
      </c>
      <c r="E205" s="33"/>
      <c r="F205" s="159" t="s">
        <v>297</v>
      </c>
      <c r="G205" s="33"/>
      <c r="H205" s="33"/>
      <c r="I205" s="160"/>
      <c r="J205" s="33"/>
      <c r="K205" s="33"/>
      <c r="L205" s="34"/>
      <c r="M205" s="161"/>
      <c r="N205" s="162"/>
      <c r="O205" s="59"/>
      <c r="P205" s="59"/>
      <c r="Q205" s="59"/>
      <c r="R205" s="59"/>
      <c r="S205" s="59"/>
      <c r="T205" s="60"/>
      <c r="U205" s="33"/>
      <c r="V205" s="33"/>
      <c r="W205" s="33"/>
      <c r="X205" s="33"/>
      <c r="Y205" s="33"/>
      <c r="Z205" s="33"/>
      <c r="AA205" s="33"/>
      <c r="AB205" s="33"/>
      <c r="AC205" s="33"/>
      <c r="AD205" s="33"/>
      <c r="AE205" s="33"/>
      <c r="AT205" s="18" t="s">
        <v>149</v>
      </c>
      <c r="AU205" s="18" t="s">
        <v>83</v>
      </c>
    </row>
    <row r="206" spans="1:65" s="2" customFormat="1" ht="11.25">
      <c r="A206" s="33"/>
      <c r="B206" s="34"/>
      <c r="C206" s="33"/>
      <c r="D206" s="163" t="s">
        <v>151</v>
      </c>
      <c r="E206" s="33"/>
      <c r="F206" s="164" t="s">
        <v>298</v>
      </c>
      <c r="G206" s="33"/>
      <c r="H206" s="33"/>
      <c r="I206" s="160"/>
      <c r="J206" s="33"/>
      <c r="K206" s="33"/>
      <c r="L206" s="34"/>
      <c r="M206" s="161"/>
      <c r="N206" s="162"/>
      <c r="O206" s="59"/>
      <c r="P206" s="59"/>
      <c r="Q206" s="59"/>
      <c r="R206" s="59"/>
      <c r="S206" s="59"/>
      <c r="T206" s="60"/>
      <c r="U206" s="33"/>
      <c r="V206" s="33"/>
      <c r="W206" s="33"/>
      <c r="X206" s="33"/>
      <c r="Y206" s="33"/>
      <c r="Z206" s="33"/>
      <c r="AA206" s="33"/>
      <c r="AB206" s="33"/>
      <c r="AC206" s="33"/>
      <c r="AD206" s="33"/>
      <c r="AE206" s="33"/>
      <c r="AT206" s="18" t="s">
        <v>151</v>
      </c>
      <c r="AU206" s="18" t="s">
        <v>83</v>
      </c>
    </row>
    <row r="207" spans="1:65" s="13" customFormat="1" ht="11.25">
      <c r="B207" s="166"/>
      <c r="D207" s="158" t="s">
        <v>155</v>
      </c>
      <c r="E207" s="167" t="s">
        <v>1</v>
      </c>
      <c r="F207" s="168" t="s">
        <v>827</v>
      </c>
      <c r="H207" s="169">
        <v>280</v>
      </c>
      <c r="I207" s="170"/>
      <c r="L207" s="166"/>
      <c r="M207" s="171"/>
      <c r="N207" s="172"/>
      <c r="O207" s="172"/>
      <c r="P207" s="172"/>
      <c r="Q207" s="172"/>
      <c r="R207" s="172"/>
      <c r="S207" s="172"/>
      <c r="T207" s="173"/>
      <c r="AT207" s="167" t="s">
        <v>155</v>
      </c>
      <c r="AU207" s="167" t="s">
        <v>83</v>
      </c>
      <c r="AV207" s="13" t="s">
        <v>83</v>
      </c>
      <c r="AW207" s="13" t="s">
        <v>30</v>
      </c>
      <c r="AX207" s="13" t="s">
        <v>81</v>
      </c>
      <c r="AY207" s="167" t="s">
        <v>140</v>
      </c>
    </row>
    <row r="208" spans="1:65" s="2" customFormat="1" ht="33" customHeight="1">
      <c r="A208" s="33"/>
      <c r="B208" s="144"/>
      <c r="C208" s="145" t="s">
        <v>606</v>
      </c>
      <c r="D208" s="145" t="s">
        <v>142</v>
      </c>
      <c r="E208" s="146" t="s">
        <v>301</v>
      </c>
      <c r="F208" s="147" t="s">
        <v>302</v>
      </c>
      <c r="G208" s="148" t="s">
        <v>145</v>
      </c>
      <c r="H208" s="149">
        <v>1050</v>
      </c>
      <c r="I208" s="150"/>
      <c r="J208" s="151">
        <f>ROUND(I208*H208,2)</f>
        <v>0</v>
      </c>
      <c r="K208" s="147" t="s">
        <v>146</v>
      </c>
      <c r="L208" s="34"/>
      <c r="M208" s="152" t="s">
        <v>1</v>
      </c>
      <c r="N208" s="153" t="s">
        <v>38</v>
      </c>
      <c r="O208" s="59"/>
      <c r="P208" s="154">
        <f>O208*H208</f>
        <v>0</v>
      </c>
      <c r="Q208" s="154">
        <v>0.13188</v>
      </c>
      <c r="R208" s="154">
        <f>Q208*H208</f>
        <v>138.47399999999999</v>
      </c>
      <c r="S208" s="154">
        <v>0</v>
      </c>
      <c r="T208" s="155">
        <f>S208*H208</f>
        <v>0</v>
      </c>
      <c r="U208" s="33"/>
      <c r="V208" s="33"/>
      <c r="W208" s="33"/>
      <c r="X208" s="33"/>
      <c r="Y208" s="33"/>
      <c r="Z208" s="33"/>
      <c r="AA208" s="33"/>
      <c r="AB208" s="33"/>
      <c r="AC208" s="33"/>
      <c r="AD208" s="33"/>
      <c r="AE208" s="33"/>
      <c r="AR208" s="156" t="s">
        <v>147</v>
      </c>
      <c r="AT208" s="156" t="s">
        <v>142</v>
      </c>
      <c r="AU208" s="156" t="s">
        <v>83</v>
      </c>
      <c r="AY208" s="18" t="s">
        <v>140</v>
      </c>
      <c r="BE208" s="157">
        <f>IF(N208="základní",J208,0)</f>
        <v>0</v>
      </c>
      <c r="BF208" s="157">
        <f>IF(N208="snížená",J208,0)</f>
        <v>0</v>
      </c>
      <c r="BG208" s="157">
        <f>IF(N208="zákl. přenesená",J208,0)</f>
        <v>0</v>
      </c>
      <c r="BH208" s="157">
        <f>IF(N208="sníž. přenesená",J208,0)</f>
        <v>0</v>
      </c>
      <c r="BI208" s="157">
        <f>IF(N208="nulová",J208,0)</f>
        <v>0</v>
      </c>
      <c r="BJ208" s="18" t="s">
        <v>81</v>
      </c>
      <c r="BK208" s="157">
        <f>ROUND(I208*H208,2)</f>
        <v>0</v>
      </c>
      <c r="BL208" s="18" t="s">
        <v>147</v>
      </c>
      <c r="BM208" s="156" t="s">
        <v>828</v>
      </c>
    </row>
    <row r="209" spans="1:65" s="2" customFormat="1" ht="29.25">
      <c r="A209" s="33"/>
      <c r="B209" s="34"/>
      <c r="C209" s="33"/>
      <c r="D209" s="158" t="s">
        <v>149</v>
      </c>
      <c r="E209" s="33"/>
      <c r="F209" s="159" t="s">
        <v>304</v>
      </c>
      <c r="G209" s="33"/>
      <c r="H209" s="33"/>
      <c r="I209" s="160"/>
      <c r="J209" s="33"/>
      <c r="K209" s="33"/>
      <c r="L209" s="34"/>
      <c r="M209" s="161"/>
      <c r="N209" s="162"/>
      <c r="O209" s="59"/>
      <c r="P209" s="59"/>
      <c r="Q209" s="59"/>
      <c r="R209" s="59"/>
      <c r="S209" s="59"/>
      <c r="T209" s="60"/>
      <c r="U209" s="33"/>
      <c r="V209" s="33"/>
      <c r="W209" s="33"/>
      <c r="X209" s="33"/>
      <c r="Y209" s="33"/>
      <c r="Z209" s="33"/>
      <c r="AA209" s="33"/>
      <c r="AB209" s="33"/>
      <c r="AC209" s="33"/>
      <c r="AD209" s="33"/>
      <c r="AE209" s="33"/>
      <c r="AT209" s="18" t="s">
        <v>149</v>
      </c>
      <c r="AU209" s="18" t="s">
        <v>83</v>
      </c>
    </row>
    <row r="210" spans="1:65" s="2" customFormat="1" ht="11.25">
      <c r="A210" s="33"/>
      <c r="B210" s="34"/>
      <c r="C210" s="33"/>
      <c r="D210" s="163" t="s">
        <v>151</v>
      </c>
      <c r="E210" s="33"/>
      <c r="F210" s="164" t="s">
        <v>305</v>
      </c>
      <c r="G210" s="33"/>
      <c r="H210" s="33"/>
      <c r="I210" s="160"/>
      <c r="J210" s="33"/>
      <c r="K210" s="33"/>
      <c r="L210" s="34"/>
      <c r="M210" s="161"/>
      <c r="N210" s="162"/>
      <c r="O210" s="59"/>
      <c r="P210" s="59"/>
      <c r="Q210" s="59"/>
      <c r="R210" s="59"/>
      <c r="S210" s="59"/>
      <c r="T210" s="60"/>
      <c r="U210" s="33"/>
      <c r="V210" s="33"/>
      <c r="W210" s="33"/>
      <c r="X210" s="33"/>
      <c r="Y210" s="33"/>
      <c r="Z210" s="33"/>
      <c r="AA210" s="33"/>
      <c r="AB210" s="33"/>
      <c r="AC210" s="33"/>
      <c r="AD210" s="33"/>
      <c r="AE210" s="33"/>
      <c r="AT210" s="18" t="s">
        <v>151</v>
      </c>
      <c r="AU210" s="18" t="s">
        <v>83</v>
      </c>
    </row>
    <row r="211" spans="1:65" s="13" customFormat="1" ht="11.25">
      <c r="B211" s="166"/>
      <c r="D211" s="158" t="s">
        <v>155</v>
      </c>
      <c r="E211" s="167" t="s">
        <v>1</v>
      </c>
      <c r="F211" s="168" t="s">
        <v>829</v>
      </c>
      <c r="H211" s="169">
        <v>1050</v>
      </c>
      <c r="I211" s="170"/>
      <c r="L211" s="166"/>
      <c r="M211" s="171"/>
      <c r="N211" s="172"/>
      <c r="O211" s="172"/>
      <c r="P211" s="172"/>
      <c r="Q211" s="172"/>
      <c r="R211" s="172"/>
      <c r="S211" s="172"/>
      <c r="T211" s="173"/>
      <c r="AT211" s="167" t="s">
        <v>155</v>
      </c>
      <c r="AU211" s="167" t="s">
        <v>83</v>
      </c>
      <c r="AV211" s="13" t="s">
        <v>83</v>
      </c>
      <c r="AW211" s="13" t="s">
        <v>30</v>
      </c>
      <c r="AX211" s="13" t="s">
        <v>81</v>
      </c>
      <c r="AY211" s="167" t="s">
        <v>140</v>
      </c>
    </row>
    <row r="212" spans="1:65" s="2" customFormat="1" ht="24.2" customHeight="1">
      <c r="A212" s="33"/>
      <c r="B212" s="144"/>
      <c r="C212" s="145" t="s">
        <v>257</v>
      </c>
      <c r="D212" s="145" t="s">
        <v>142</v>
      </c>
      <c r="E212" s="146" t="s">
        <v>308</v>
      </c>
      <c r="F212" s="147" t="s">
        <v>309</v>
      </c>
      <c r="G212" s="148" t="s">
        <v>145</v>
      </c>
      <c r="H212" s="149">
        <v>1050</v>
      </c>
      <c r="I212" s="150"/>
      <c r="J212" s="151">
        <f>ROUND(I212*H212,2)</f>
        <v>0</v>
      </c>
      <c r="K212" s="147" t="s">
        <v>146</v>
      </c>
      <c r="L212" s="34"/>
      <c r="M212" s="152" t="s">
        <v>1</v>
      </c>
      <c r="N212" s="153" t="s">
        <v>38</v>
      </c>
      <c r="O212" s="59"/>
      <c r="P212" s="154">
        <f>O212*H212</f>
        <v>0</v>
      </c>
      <c r="Q212" s="154">
        <v>0</v>
      </c>
      <c r="R212" s="154">
        <f>Q212*H212</f>
        <v>0</v>
      </c>
      <c r="S212" s="154">
        <v>0</v>
      </c>
      <c r="T212" s="155">
        <f>S212*H212</f>
        <v>0</v>
      </c>
      <c r="U212" s="33"/>
      <c r="V212" s="33"/>
      <c r="W212" s="33"/>
      <c r="X212" s="33"/>
      <c r="Y212" s="33"/>
      <c r="Z212" s="33"/>
      <c r="AA212" s="33"/>
      <c r="AB212" s="33"/>
      <c r="AC212" s="33"/>
      <c r="AD212" s="33"/>
      <c r="AE212" s="33"/>
      <c r="AR212" s="156" t="s">
        <v>147</v>
      </c>
      <c r="AT212" s="156" t="s">
        <v>142</v>
      </c>
      <c r="AU212" s="156" t="s">
        <v>83</v>
      </c>
      <c r="AY212" s="18" t="s">
        <v>140</v>
      </c>
      <c r="BE212" s="157">
        <f>IF(N212="základní",J212,0)</f>
        <v>0</v>
      </c>
      <c r="BF212" s="157">
        <f>IF(N212="snížená",J212,0)</f>
        <v>0</v>
      </c>
      <c r="BG212" s="157">
        <f>IF(N212="zákl. přenesená",J212,0)</f>
        <v>0</v>
      </c>
      <c r="BH212" s="157">
        <f>IF(N212="sníž. přenesená",J212,0)</f>
        <v>0</v>
      </c>
      <c r="BI212" s="157">
        <f>IF(N212="nulová",J212,0)</f>
        <v>0</v>
      </c>
      <c r="BJ212" s="18" t="s">
        <v>81</v>
      </c>
      <c r="BK212" s="157">
        <f>ROUND(I212*H212,2)</f>
        <v>0</v>
      </c>
      <c r="BL212" s="18" t="s">
        <v>147</v>
      </c>
      <c r="BM212" s="156" t="s">
        <v>830</v>
      </c>
    </row>
    <row r="213" spans="1:65" s="2" customFormat="1" ht="11.25">
      <c r="A213" s="33"/>
      <c r="B213" s="34"/>
      <c r="C213" s="33"/>
      <c r="D213" s="158" t="s">
        <v>149</v>
      </c>
      <c r="E213" s="33"/>
      <c r="F213" s="159" t="s">
        <v>311</v>
      </c>
      <c r="G213" s="33"/>
      <c r="H213" s="33"/>
      <c r="I213" s="160"/>
      <c r="J213" s="33"/>
      <c r="K213" s="33"/>
      <c r="L213" s="34"/>
      <c r="M213" s="161"/>
      <c r="N213" s="162"/>
      <c r="O213" s="59"/>
      <c r="P213" s="59"/>
      <c r="Q213" s="59"/>
      <c r="R213" s="59"/>
      <c r="S213" s="59"/>
      <c r="T213" s="60"/>
      <c r="U213" s="33"/>
      <c r="V213" s="33"/>
      <c r="W213" s="33"/>
      <c r="X213" s="33"/>
      <c r="Y213" s="33"/>
      <c r="Z213" s="33"/>
      <c r="AA213" s="33"/>
      <c r="AB213" s="33"/>
      <c r="AC213" s="33"/>
      <c r="AD213" s="33"/>
      <c r="AE213" s="33"/>
      <c r="AT213" s="18" t="s">
        <v>149</v>
      </c>
      <c r="AU213" s="18" t="s">
        <v>83</v>
      </c>
    </row>
    <row r="214" spans="1:65" s="2" customFormat="1" ht="11.25">
      <c r="A214" s="33"/>
      <c r="B214" s="34"/>
      <c r="C214" s="33"/>
      <c r="D214" s="163" t="s">
        <v>151</v>
      </c>
      <c r="E214" s="33"/>
      <c r="F214" s="164" t="s">
        <v>312</v>
      </c>
      <c r="G214" s="33"/>
      <c r="H214" s="33"/>
      <c r="I214" s="160"/>
      <c r="J214" s="33"/>
      <c r="K214" s="33"/>
      <c r="L214" s="34"/>
      <c r="M214" s="161"/>
      <c r="N214" s="162"/>
      <c r="O214" s="59"/>
      <c r="P214" s="59"/>
      <c r="Q214" s="59"/>
      <c r="R214" s="59"/>
      <c r="S214" s="59"/>
      <c r="T214" s="60"/>
      <c r="U214" s="33"/>
      <c r="V214" s="33"/>
      <c r="W214" s="33"/>
      <c r="X214" s="33"/>
      <c r="Y214" s="33"/>
      <c r="Z214" s="33"/>
      <c r="AA214" s="33"/>
      <c r="AB214" s="33"/>
      <c r="AC214" s="33"/>
      <c r="AD214" s="33"/>
      <c r="AE214" s="33"/>
      <c r="AT214" s="18" t="s">
        <v>151</v>
      </c>
      <c r="AU214" s="18" t="s">
        <v>83</v>
      </c>
    </row>
    <row r="215" spans="1:65" s="2" customFormat="1" ht="39">
      <c r="A215" s="33"/>
      <c r="B215" s="34"/>
      <c r="C215" s="33"/>
      <c r="D215" s="158" t="s">
        <v>153</v>
      </c>
      <c r="E215" s="33"/>
      <c r="F215" s="165" t="s">
        <v>313</v>
      </c>
      <c r="G215" s="33"/>
      <c r="H215" s="33"/>
      <c r="I215" s="160"/>
      <c r="J215" s="33"/>
      <c r="K215" s="33"/>
      <c r="L215" s="34"/>
      <c r="M215" s="161"/>
      <c r="N215" s="162"/>
      <c r="O215" s="59"/>
      <c r="P215" s="59"/>
      <c r="Q215" s="59"/>
      <c r="R215" s="59"/>
      <c r="S215" s="59"/>
      <c r="T215" s="60"/>
      <c r="U215" s="33"/>
      <c r="V215" s="33"/>
      <c r="W215" s="33"/>
      <c r="X215" s="33"/>
      <c r="Y215" s="33"/>
      <c r="Z215" s="33"/>
      <c r="AA215" s="33"/>
      <c r="AB215" s="33"/>
      <c r="AC215" s="33"/>
      <c r="AD215" s="33"/>
      <c r="AE215" s="33"/>
      <c r="AT215" s="18" t="s">
        <v>153</v>
      </c>
      <c r="AU215" s="18" t="s">
        <v>83</v>
      </c>
    </row>
    <row r="216" spans="1:65" s="13" customFormat="1" ht="11.25">
      <c r="B216" s="166"/>
      <c r="D216" s="158" t="s">
        <v>155</v>
      </c>
      <c r="E216" s="167" t="s">
        <v>1</v>
      </c>
      <c r="F216" s="168" t="s">
        <v>831</v>
      </c>
      <c r="H216" s="169">
        <v>1050</v>
      </c>
      <c r="I216" s="170"/>
      <c r="L216" s="166"/>
      <c r="M216" s="171"/>
      <c r="N216" s="172"/>
      <c r="O216" s="172"/>
      <c r="P216" s="172"/>
      <c r="Q216" s="172"/>
      <c r="R216" s="172"/>
      <c r="S216" s="172"/>
      <c r="T216" s="173"/>
      <c r="AT216" s="167" t="s">
        <v>155</v>
      </c>
      <c r="AU216" s="167" t="s">
        <v>83</v>
      </c>
      <c r="AV216" s="13" t="s">
        <v>83</v>
      </c>
      <c r="AW216" s="13" t="s">
        <v>30</v>
      </c>
      <c r="AX216" s="13" t="s">
        <v>81</v>
      </c>
      <c r="AY216" s="167" t="s">
        <v>140</v>
      </c>
    </row>
    <row r="217" spans="1:65" s="2" customFormat="1" ht="24.2" customHeight="1">
      <c r="A217" s="33"/>
      <c r="B217" s="144"/>
      <c r="C217" s="145" t="s">
        <v>206</v>
      </c>
      <c r="D217" s="145" t="s">
        <v>142</v>
      </c>
      <c r="E217" s="146" t="s">
        <v>315</v>
      </c>
      <c r="F217" s="147" t="s">
        <v>316</v>
      </c>
      <c r="G217" s="148" t="s">
        <v>145</v>
      </c>
      <c r="H217" s="149">
        <v>1050</v>
      </c>
      <c r="I217" s="150"/>
      <c r="J217" s="151">
        <f>ROUND(I217*H217,2)</f>
        <v>0</v>
      </c>
      <c r="K217" s="147" t="s">
        <v>146</v>
      </c>
      <c r="L217" s="34"/>
      <c r="M217" s="152" t="s">
        <v>1</v>
      </c>
      <c r="N217" s="153" t="s">
        <v>38</v>
      </c>
      <c r="O217" s="59"/>
      <c r="P217" s="154">
        <f>O217*H217</f>
        <v>0</v>
      </c>
      <c r="Q217" s="154">
        <v>0</v>
      </c>
      <c r="R217" s="154">
        <f>Q217*H217</f>
        <v>0</v>
      </c>
      <c r="S217" s="154">
        <v>0</v>
      </c>
      <c r="T217" s="155">
        <f>S217*H217</f>
        <v>0</v>
      </c>
      <c r="U217" s="33"/>
      <c r="V217" s="33"/>
      <c r="W217" s="33"/>
      <c r="X217" s="33"/>
      <c r="Y217" s="33"/>
      <c r="Z217" s="33"/>
      <c r="AA217" s="33"/>
      <c r="AB217" s="33"/>
      <c r="AC217" s="33"/>
      <c r="AD217" s="33"/>
      <c r="AE217" s="33"/>
      <c r="AR217" s="156" t="s">
        <v>147</v>
      </c>
      <c r="AT217" s="156" t="s">
        <v>142</v>
      </c>
      <c r="AU217" s="156" t="s">
        <v>83</v>
      </c>
      <c r="AY217" s="18" t="s">
        <v>140</v>
      </c>
      <c r="BE217" s="157">
        <f>IF(N217="základní",J217,0)</f>
        <v>0</v>
      </c>
      <c r="BF217" s="157">
        <f>IF(N217="snížená",J217,0)</f>
        <v>0</v>
      </c>
      <c r="BG217" s="157">
        <f>IF(N217="zákl. přenesená",J217,0)</f>
        <v>0</v>
      </c>
      <c r="BH217" s="157">
        <f>IF(N217="sníž. přenesená",J217,0)</f>
        <v>0</v>
      </c>
      <c r="BI217" s="157">
        <f>IF(N217="nulová",J217,0)</f>
        <v>0</v>
      </c>
      <c r="BJ217" s="18" t="s">
        <v>81</v>
      </c>
      <c r="BK217" s="157">
        <f>ROUND(I217*H217,2)</f>
        <v>0</v>
      </c>
      <c r="BL217" s="18" t="s">
        <v>147</v>
      </c>
      <c r="BM217" s="156" t="s">
        <v>832</v>
      </c>
    </row>
    <row r="218" spans="1:65" s="2" customFormat="1" ht="19.5">
      <c r="A218" s="33"/>
      <c r="B218" s="34"/>
      <c r="C218" s="33"/>
      <c r="D218" s="158" t="s">
        <v>149</v>
      </c>
      <c r="E218" s="33"/>
      <c r="F218" s="159" t="s">
        <v>318</v>
      </c>
      <c r="G218" s="33"/>
      <c r="H218" s="33"/>
      <c r="I218" s="160"/>
      <c r="J218" s="33"/>
      <c r="K218" s="33"/>
      <c r="L218" s="34"/>
      <c r="M218" s="161"/>
      <c r="N218" s="162"/>
      <c r="O218" s="59"/>
      <c r="P218" s="59"/>
      <c r="Q218" s="59"/>
      <c r="R218" s="59"/>
      <c r="S218" s="59"/>
      <c r="T218" s="60"/>
      <c r="U218" s="33"/>
      <c r="V218" s="33"/>
      <c r="W218" s="33"/>
      <c r="X218" s="33"/>
      <c r="Y218" s="33"/>
      <c r="Z218" s="33"/>
      <c r="AA218" s="33"/>
      <c r="AB218" s="33"/>
      <c r="AC218" s="33"/>
      <c r="AD218" s="33"/>
      <c r="AE218" s="33"/>
      <c r="AT218" s="18" t="s">
        <v>149</v>
      </c>
      <c r="AU218" s="18" t="s">
        <v>83</v>
      </c>
    </row>
    <row r="219" spans="1:65" s="2" customFormat="1" ht="11.25">
      <c r="A219" s="33"/>
      <c r="B219" s="34"/>
      <c r="C219" s="33"/>
      <c r="D219" s="163" t="s">
        <v>151</v>
      </c>
      <c r="E219" s="33"/>
      <c r="F219" s="164" t="s">
        <v>319</v>
      </c>
      <c r="G219" s="33"/>
      <c r="H219" s="33"/>
      <c r="I219" s="160"/>
      <c r="J219" s="33"/>
      <c r="K219" s="33"/>
      <c r="L219" s="34"/>
      <c r="M219" s="161"/>
      <c r="N219" s="162"/>
      <c r="O219" s="59"/>
      <c r="P219" s="59"/>
      <c r="Q219" s="59"/>
      <c r="R219" s="59"/>
      <c r="S219" s="59"/>
      <c r="T219" s="60"/>
      <c r="U219" s="33"/>
      <c r="V219" s="33"/>
      <c r="W219" s="33"/>
      <c r="X219" s="33"/>
      <c r="Y219" s="33"/>
      <c r="Z219" s="33"/>
      <c r="AA219" s="33"/>
      <c r="AB219" s="33"/>
      <c r="AC219" s="33"/>
      <c r="AD219" s="33"/>
      <c r="AE219" s="33"/>
      <c r="AT219" s="18" t="s">
        <v>151</v>
      </c>
      <c r="AU219" s="18" t="s">
        <v>83</v>
      </c>
    </row>
    <row r="220" spans="1:65" s="13" customFormat="1" ht="11.25">
      <c r="B220" s="166"/>
      <c r="D220" s="158" t="s">
        <v>155</v>
      </c>
      <c r="E220" s="167" t="s">
        <v>1</v>
      </c>
      <c r="F220" s="168" t="s">
        <v>829</v>
      </c>
      <c r="H220" s="169">
        <v>1050</v>
      </c>
      <c r="I220" s="170"/>
      <c r="L220" s="166"/>
      <c r="M220" s="171"/>
      <c r="N220" s="172"/>
      <c r="O220" s="172"/>
      <c r="P220" s="172"/>
      <c r="Q220" s="172"/>
      <c r="R220" s="172"/>
      <c r="S220" s="172"/>
      <c r="T220" s="173"/>
      <c r="AT220" s="167" t="s">
        <v>155</v>
      </c>
      <c r="AU220" s="167" t="s">
        <v>83</v>
      </c>
      <c r="AV220" s="13" t="s">
        <v>83</v>
      </c>
      <c r="AW220" s="13" t="s">
        <v>30</v>
      </c>
      <c r="AX220" s="13" t="s">
        <v>81</v>
      </c>
      <c r="AY220" s="167" t="s">
        <v>140</v>
      </c>
    </row>
    <row r="221" spans="1:65" s="2" customFormat="1" ht="33" customHeight="1">
      <c r="A221" s="33"/>
      <c r="B221" s="144"/>
      <c r="C221" s="145" t="s">
        <v>833</v>
      </c>
      <c r="D221" s="145" t="s">
        <v>142</v>
      </c>
      <c r="E221" s="146" t="s">
        <v>321</v>
      </c>
      <c r="F221" s="147" t="s">
        <v>322</v>
      </c>
      <c r="G221" s="148" t="s">
        <v>145</v>
      </c>
      <c r="H221" s="149">
        <v>1050</v>
      </c>
      <c r="I221" s="150"/>
      <c r="J221" s="151">
        <f>ROUND(I221*H221,2)</f>
        <v>0</v>
      </c>
      <c r="K221" s="147" t="s">
        <v>146</v>
      </c>
      <c r="L221" s="34"/>
      <c r="M221" s="152" t="s">
        <v>1</v>
      </c>
      <c r="N221" s="153" t="s">
        <v>38</v>
      </c>
      <c r="O221" s="59"/>
      <c r="P221" s="154">
        <f>O221*H221</f>
        <v>0</v>
      </c>
      <c r="Q221" s="154">
        <v>0.10373</v>
      </c>
      <c r="R221" s="154">
        <f>Q221*H221</f>
        <v>108.9165</v>
      </c>
      <c r="S221" s="154">
        <v>0</v>
      </c>
      <c r="T221" s="155">
        <f>S221*H221</f>
        <v>0</v>
      </c>
      <c r="U221" s="33"/>
      <c r="V221" s="33"/>
      <c r="W221" s="33"/>
      <c r="X221" s="33"/>
      <c r="Y221" s="33"/>
      <c r="Z221" s="33"/>
      <c r="AA221" s="33"/>
      <c r="AB221" s="33"/>
      <c r="AC221" s="33"/>
      <c r="AD221" s="33"/>
      <c r="AE221" s="33"/>
      <c r="AR221" s="156" t="s">
        <v>147</v>
      </c>
      <c r="AT221" s="156" t="s">
        <v>142</v>
      </c>
      <c r="AU221" s="156" t="s">
        <v>83</v>
      </c>
      <c r="AY221" s="18" t="s">
        <v>140</v>
      </c>
      <c r="BE221" s="157">
        <f>IF(N221="základní",J221,0)</f>
        <v>0</v>
      </c>
      <c r="BF221" s="157">
        <f>IF(N221="snížená",J221,0)</f>
        <v>0</v>
      </c>
      <c r="BG221" s="157">
        <f>IF(N221="zákl. přenesená",J221,0)</f>
        <v>0</v>
      </c>
      <c r="BH221" s="157">
        <f>IF(N221="sníž. přenesená",J221,0)</f>
        <v>0</v>
      </c>
      <c r="BI221" s="157">
        <f>IF(N221="nulová",J221,0)</f>
        <v>0</v>
      </c>
      <c r="BJ221" s="18" t="s">
        <v>81</v>
      </c>
      <c r="BK221" s="157">
        <f>ROUND(I221*H221,2)</f>
        <v>0</v>
      </c>
      <c r="BL221" s="18" t="s">
        <v>147</v>
      </c>
      <c r="BM221" s="156" t="s">
        <v>834</v>
      </c>
    </row>
    <row r="222" spans="1:65" s="2" customFormat="1" ht="29.25">
      <c r="A222" s="33"/>
      <c r="B222" s="34"/>
      <c r="C222" s="33"/>
      <c r="D222" s="158" t="s">
        <v>149</v>
      </c>
      <c r="E222" s="33"/>
      <c r="F222" s="159" t="s">
        <v>324</v>
      </c>
      <c r="G222" s="33"/>
      <c r="H222" s="33"/>
      <c r="I222" s="160"/>
      <c r="J222" s="33"/>
      <c r="K222" s="33"/>
      <c r="L222" s="34"/>
      <c r="M222" s="161"/>
      <c r="N222" s="162"/>
      <c r="O222" s="59"/>
      <c r="P222" s="59"/>
      <c r="Q222" s="59"/>
      <c r="R222" s="59"/>
      <c r="S222" s="59"/>
      <c r="T222" s="60"/>
      <c r="U222" s="33"/>
      <c r="V222" s="33"/>
      <c r="W222" s="33"/>
      <c r="X222" s="33"/>
      <c r="Y222" s="33"/>
      <c r="Z222" s="33"/>
      <c r="AA222" s="33"/>
      <c r="AB222" s="33"/>
      <c r="AC222" s="33"/>
      <c r="AD222" s="33"/>
      <c r="AE222" s="33"/>
      <c r="AT222" s="18" t="s">
        <v>149</v>
      </c>
      <c r="AU222" s="18" t="s">
        <v>83</v>
      </c>
    </row>
    <row r="223" spans="1:65" s="2" customFormat="1" ht="11.25">
      <c r="A223" s="33"/>
      <c r="B223" s="34"/>
      <c r="C223" s="33"/>
      <c r="D223" s="163" t="s">
        <v>151</v>
      </c>
      <c r="E223" s="33"/>
      <c r="F223" s="164" t="s">
        <v>325</v>
      </c>
      <c r="G223" s="33"/>
      <c r="H223" s="33"/>
      <c r="I223" s="160"/>
      <c r="J223" s="33"/>
      <c r="K223" s="33"/>
      <c r="L223" s="34"/>
      <c r="M223" s="161"/>
      <c r="N223" s="162"/>
      <c r="O223" s="59"/>
      <c r="P223" s="59"/>
      <c r="Q223" s="59"/>
      <c r="R223" s="59"/>
      <c r="S223" s="59"/>
      <c r="T223" s="60"/>
      <c r="U223" s="33"/>
      <c r="V223" s="33"/>
      <c r="W223" s="33"/>
      <c r="X223" s="33"/>
      <c r="Y223" s="33"/>
      <c r="Z223" s="33"/>
      <c r="AA223" s="33"/>
      <c r="AB223" s="33"/>
      <c r="AC223" s="33"/>
      <c r="AD223" s="33"/>
      <c r="AE223" s="33"/>
      <c r="AT223" s="18" t="s">
        <v>151</v>
      </c>
      <c r="AU223" s="18" t="s">
        <v>83</v>
      </c>
    </row>
    <row r="224" spans="1:65" s="13" customFormat="1" ht="11.25">
      <c r="B224" s="166"/>
      <c r="D224" s="158" t="s">
        <v>155</v>
      </c>
      <c r="E224" s="167" t="s">
        <v>1</v>
      </c>
      <c r="F224" s="168" t="s">
        <v>829</v>
      </c>
      <c r="H224" s="169">
        <v>1050</v>
      </c>
      <c r="I224" s="170"/>
      <c r="L224" s="166"/>
      <c r="M224" s="171"/>
      <c r="N224" s="172"/>
      <c r="O224" s="172"/>
      <c r="P224" s="172"/>
      <c r="Q224" s="172"/>
      <c r="R224" s="172"/>
      <c r="S224" s="172"/>
      <c r="T224" s="173"/>
      <c r="AT224" s="167" t="s">
        <v>155</v>
      </c>
      <c r="AU224" s="167" t="s">
        <v>83</v>
      </c>
      <c r="AV224" s="13" t="s">
        <v>83</v>
      </c>
      <c r="AW224" s="13" t="s">
        <v>30</v>
      </c>
      <c r="AX224" s="13" t="s">
        <v>81</v>
      </c>
      <c r="AY224" s="167" t="s">
        <v>140</v>
      </c>
    </row>
    <row r="225" spans="1:65" s="2" customFormat="1" ht="24.2" customHeight="1">
      <c r="A225" s="33"/>
      <c r="B225" s="144"/>
      <c r="C225" s="145" t="s">
        <v>737</v>
      </c>
      <c r="D225" s="145" t="s">
        <v>142</v>
      </c>
      <c r="E225" s="146" t="s">
        <v>327</v>
      </c>
      <c r="F225" s="147" t="s">
        <v>328</v>
      </c>
      <c r="G225" s="148" t="s">
        <v>145</v>
      </c>
      <c r="H225" s="149">
        <v>280</v>
      </c>
      <c r="I225" s="150"/>
      <c r="J225" s="151">
        <f>ROUND(I225*H225,2)</f>
        <v>0</v>
      </c>
      <c r="K225" s="147" t="s">
        <v>146</v>
      </c>
      <c r="L225" s="34"/>
      <c r="M225" s="152" t="s">
        <v>1</v>
      </c>
      <c r="N225" s="153" t="s">
        <v>38</v>
      </c>
      <c r="O225" s="59"/>
      <c r="P225" s="154">
        <f>O225*H225</f>
        <v>0</v>
      </c>
      <c r="Q225" s="154">
        <v>9.8000000000000004E-2</v>
      </c>
      <c r="R225" s="154">
        <f>Q225*H225</f>
        <v>27.44</v>
      </c>
      <c r="S225" s="154">
        <v>0</v>
      </c>
      <c r="T225" s="155">
        <f>S225*H225</f>
        <v>0</v>
      </c>
      <c r="U225" s="33"/>
      <c r="V225" s="33"/>
      <c r="W225" s="33"/>
      <c r="X225" s="33"/>
      <c r="Y225" s="33"/>
      <c r="Z225" s="33"/>
      <c r="AA225" s="33"/>
      <c r="AB225" s="33"/>
      <c r="AC225" s="33"/>
      <c r="AD225" s="33"/>
      <c r="AE225" s="33"/>
      <c r="AR225" s="156" t="s">
        <v>147</v>
      </c>
      <c r="AT225" s="156" t="s">
        <v>142</v>
      </c>
      <c r="AU225" s="156" t="s">
        <v>83</v>
      </c>
      <c r="AY225" s="18" t="s">
        <v>140</v>
      </c>
      <c r="BE225" s="157">
        <f>IF(N225="základní",J225,0)</f>
        <v>0</v>
      </c>
      <c r="BF225" s="157">
        <f>IF(N225="snížená",J225,0)</f>
        <v>0</v>
      </c>
      <c r="BG225" s="157">
        <f>IF(N225="zákl. přenesená",J225,0)</f>
        <v>0</v>
      </c>
      <c r="BH225" s="157">
        <f>IF(N225="sníž. přenesená",J225,0)</f>
        <v>0</v>
      </c>
      <c r="BI225" s="157">
        <f>IF(N225="nulová",J225,0)</f>
        <v>0</v>
      </c>
      <c r="BJ225" s="18" t="s">
        <v>81</v>
      </c>
      <c r="BK225" s="157">
        <f>ROUND(I225*H225,2)</f>
        <v>0</v>
      </c>
      <c r="BL225" s="18" t="s">
        <v>147</v>
      </c>
      <c r="BM225" s="156" t="s">
        <v>835</v>
      </c>
    </row>
    <row r="226" spans="1:65" s="2" customFormat="1" ht="39">
      <c r="A226" s="33"/>
      <c r="B226" s="34"/>
      <c r="C226" s="33"/>
      <c r="D226" s="158" t="s">
        <v>149</v>
      </c>
      <c r="E226" s="33"/>
      <c r="F226" s="159" t="s">
        <v>330</v>
      </c>
      <c r="G226" s="33"/>
      <c r="H226" s="33"/>
      <c r="I226" s="160"/>
      <c r="J226" s="33"/>
      <c r="K226" s="33"/>
      <c r="L226" s="34"/>
      <c r="M226" s="161"/>
      <c r="N226" s="162"/>
      <c r="O226" s="59"/>
      <c r="P226" s="59"/>
      <c r="Q226" s="59"/>
      <c r="R226" s="59"/>
      <c r="S226" s="59"/>
      <c r="T226" s="60"/>
      <c r="U226" s="33"/>
      <c r="V226" s="33"/>
      <c r="W226" s="33"/>
      <c r="X226" s="33"/>
      <c r="Y226" s="33"/>
      <c r="Z226" s="33"/>
      <c r="AA226" s="33"/>
      <c r="AB226" s="33"/>
      <c r="AC226" s="33"/>
      <c r="AD226" s="33"/>
      <c r="AE226" s="33"/>
      <c r="AT226" s="18" t="s">
        <v>149</v>
      </c>
      <c r="AU226" s="18" t="s">
        <v>83</v>
      </c>
    </row>
    <row r="227" spans="1:65" s="2" customFormat="1" ht="11.25">
      <c r="A227" s="33"/>
      <c r="B227" s="34"/>
      <c r="C227" s="33"/>
      <c r="D227" s="163" t="s">
        <v>151</v>
      </c>
      <c r="E227" s="33"/>
      <c r="F227" s="164" t="s">
        <v>331</v>
      </c>
      <c r="G227" s="33"/>
      <c r="H227" s="33"/>
      <c r="I227" s="160"/>
      <c r="J227" s="33"/>
      <c r="K227" s="33"/>
      <c r="L227" s="34"/>
      <c r="M227" s="161"/>
      <c r="N227" s="162"/>
      <c r="O227" s="59"/>
      <c r="P227" s="59"/>
      <c r="Q227" s="59"/>
      <c r="R227" s="59"/>
      <c r="S227" s="59"/>
      <c r="T227" s="60"/>
      <c r="U227" s="33"/>
      <c r="V227" s="33"/>
      <c r="W227" s="33"/>
      <c r="X227" s="33"/>
      <c r="Y227" s="33"/>
      <c r="Z227" s="33"/>
      <c r="AA227" s="33"/>
      <c r="AB227" s="33"/>
      <c r="AC227" s="33"/>
      <c r="AD227" s="33"/>
      <c r="AE227" s="33"/>
      <c r="AT227" s="18" t="s">
        <v>151</v>
      </c>
      <c r="AU227" s="18" t="s">
        <v>83</v>
      </c>
    </row>
    <row r="228" spans="1:65" s="13" customFormat="1" ht="11.25">
      <c r="B228" s="166"/>
      <c r="D228" s="158" t="s">
        <v>155</v>
      </c>
      <c r="E228" s="167" t="s">
        <v>1</v>
      </c>
      <c r="F228" s="168" t="s">
        <v>836</v>
      </c>
      <c r="H228" s="169">
        <v>280</v>
      </c>
      <c r="I228" s="170"/>
      <c r="L228" s="166"/>
      <c r="M228" s="171"/>
      <c r="N228" s="172"/>
      <c r="O228" s="172"/>
      <c r="P228" s="172"/>
      <c r="Q228" s="172"/>
      <c r="R228" s="172"/>
      <c r="S228" s="172"/>
      <c r="T228" s="173"/>
      <c r="AT228" s="167" t="s">
        <v>155</v>
      </c>
      <c r="AU228" s="167" t="s">
        <v>83</v>
      </c>
      <c r="AV228" s="13" t="s">
        <v>83</v>
      </c>
      <c r="AW228" s="13" t="s">
        <v>30</v>
      </c>
      <c r="AX228" s="13" t="s">
        <v>81</v>
      </c>
      <c r="AY228" s="167" t="s">
        <v>140</v>
      </c>
    </row>
    <row r="229" spans="1:65" s="2" customFormat="1" ht="33" customHeight="1">
      <c r="A229" s="33"/>
      <c r="B229" s="144"/>
      <c r="C229" s="145" t="s">
        <v>7</v>
      </c>
      <c r="D229" s="145" t="s">
        <v>142</v>
      </c>
      <c r="E229" s="146" t="s">
        <v>334</v>
      </c>
      <c r="F229" s="147" t="s">
        <v>335</v>
      </c>
      <c r="G229" s="148" t="s">
        <v>145</v>
      </c>
      <c r="H229" s="149">
        <v>140</v>
      </c>
      <c r="I229" s="150"/>
      <c r="J229" s="151">
        <f>ROUND(I229*H229,2)</f>
        <v>0</v>
      </c>
      <c r="K229" s="147" t="s">
        <v>146</v>
      </c>
      <c r="L229" s="34"/>
      <c r="M229" s="152" t="s">
        <v>1</v>
      </c>
      <c r="N229" s="153" t="s">
        <v>38</v>
      </c>
      <c r="O229" s="59"/>
      <c r="P229" s="154">
        <f>O229*H229</f>
        <v>0</v>
      </c>
      <c r="Q229" s="154">
        <v>0.10100000000000001</v>
      </c>
      <c r="R229" s="154">
        <f>Q229*H229</f>
        <v>14.14</v>
      </c>
      <c r="S229" s="154">
        <v>0</v>
      </c>
      <c r="T229" s="155">
        <f>S229*H229</f>
        <v>0</v>
      </c>
      <c r="U229" s="33"/>
      <c r="V229" s="33"/>
      <c r="W229" s="33"/>
      <c r="X229" s="33"/>
      <c r="Y229" s="33"/>
      <c r="Z229" s="33"/>
      <c r="AA229" s="33"/>
      <c r="AB229" s="33"/>
      <c r="AC229" s="33"/>
      <c r="AD229" s="33"/>
      <c r="AE229" s="33"/>
      <c r="AR229" s="156" t="s">
        <v>147</v>
      </c>
      <c r="AT229" s="156" t="s">
        <v>142</v>
      </c>
      <c r="AU229" s="156" t="s">
        <v>83</v>
      </c>
      <c r="AY229" s="18" t="s">
        <v>140</v>
      </c>
      <c r="BE229" s="157">
        <f>IF(N229="základní",J229,0)</f>
        <v>0</v>
      </c>
      <c r="BF229" s="157">
        <f>IF(N229="snížená",J229,0)</f>
        <v>0</v>
      </c>
      <c r="BG229" s="157">
        <f>IF(N229="zákl. přenesená",J229,0)</f>
        <v>0</v>
      </c>
      <c r="BH229" s="157">
        <f>IF(N229="sníž. přenesená",J229,0)</f>
        <v>0</v>
      </c>
      <c r="BI229" s="157">
        <f>IF(N229="nulová",J229,0)</f>
        <v>0</v>
      </c>
      <c r="BJ229" s="18" t="s">
        <v>81</v>
      </c>
      <c r="BK229" s="157">
        <f>ROUND(I229*H229,2)</f>
        <v>0</v>
      </c>
      <c r="BL229" s="18" t="s">
        <v>147</v>
      </c>
      <c r="BM229" s="156" t="s">
        <v>837</v>
      </c>
    </row>
    <row r="230" spans="1:65" s="2" customFormat="1" ht="48.75">
      <c r="A230" s="33"/>
      <c r="B230" s="34"/>
      <c r="C230" s="33"/>
      <c r="D230" s="158" t="s">
        <v>149</v>
      </c>
      <c r="E230" s="33"/>
      <c r="F230" s="159" t="s">
        <v>337</v>
      </c>
      <c r="G230" s="33"/>
      <c r="H230" s="33"/>
      <c r="I230" s="160"/>
      <c r="J230" s="33"/>
      <c r="K230" s="33"/>
      <c r="L230" s="34"/>
      <c r="M230" s="161"/>
      <c r="N230" s="162"/>
      <c r="O230" s="59"/>
      <c r="P230" s="59"/>
      <c r="Q230" s="59"/>
      <c r="R230" s="59"/>
      <c r="S230" s="59"/>
      <c r="T230" s="60"/>
      <c r="U230" s="33"/>
      <c r="V230" s="33"/>
      <c r="W230" s="33"/>
      <c r="X230" s="33"/>
      <c r="Y230" s="33"/>
      <c r="Z230" s="33"/>
      <c r="AA230" s="33"/>
      <c r="AB230" s="33"/>
      <c r="AC230" s="33"/>
      <c r="AD230" s="33"/>
      <c r="AE230" s="33"/>
      <c r="AT230" s="18" t="s">
        <v>149</v>
      </c>
      <c r="AU230" s="18" t="s">
        <v>83</v>
      </c>
    </row>
    <row r="231" spans="1:65" s="2" customFormat="1" ht="11.25">
      <c r="A231" s="33"/>
      <c r="B231" s="34"/>
      <c r="C231" s="33"/>
      <c r="D231" s="163" t="s">
        <v>151</v>
      </c>
      <c r="E231" s="33"/>
      <c r="F231" s="164" t="s">
        <v>338</v>
      </c>
      <c r="G231" s="33"/>
      <c r="H231" s="33"/>
      <c r="I231" s="160"/>
      <c r="J231" s="33"/>
      <c r="K231" s="33"/>
      <c r="L231" s="34"/>
      <c r="M231" s="161"/>
      <c r="N231" s="162"/>
      <c r="O231" s="59"/>
      <c r="P231" s="59"/>
      <c r="Q231" s="59"/>
      <c r="R231" s="59"/>
      <c r="S231" s="59"/>
      <c r="T231" s="60"/>
      <c r="U231" s="33"/>
      <c r="V231" s="33"/>
      <c r="W231" s="33"/>
      <c r="X231" s="33"/>
      <c r="Y231" s="33"/>
      <c r="Z231" s="33"/>
      <c r="AA231" s="33"/>
      <c r="AB231" s="33"/>
      <c r="AC231" s="33"/>
      <c r="AD231" s="33"/>
      <c r="AE231" s="33"/>
      <c r="AT231" s="18" t="s">
        <v>151</v>
      </c>
      <c r="AU231" s="18" t="s">
        <v>83</v>
      </c>
    </row>
    <row r="232" spans="1:65" s="13" customFormat="1" ht="11.25">
      <c r="B232" s="166"/>
      <c r="D232" s="158" t="s">
        <v>155</v>
      </c>
      <c r="E232" s="167" t="s">
        <v>1</v>
      </c>
      <c r="F232" s="168" t="s">
        <v>838</v>
      </c>
      <c r="H232" s="169">
        <v>140</v>
      </c>
      <c r="I232" s="170"/>
      <c r="L232" s="166"/>
      <c r="M232" s="171"/>
      <c r="N232" s="172"/>
      <c r="O232" s="172"/>
      <c r="P232" s="172"/>
      <c r="Q232" s="172"/>
      <c r="R232" s="172"/>
      <c r="S232" s="172"/>
      <c r="T232" s="173"/>
      <c r="AT232" s="167" t="s">
        <v>155</v>
      </c>
      <c r="AU232" s="167" t="s">
        <v>83</v>
      </c>
      <c r="AV232" s="13" t="s">
        <v>83</v>
      </c>
      <c r="AW232" s="13" t="s">
        <v>30</v>
      </c>
      <c r="AX232" s="13" t="s">
        <v>81</v>
      </c>
      <c r="AY232" s="167" t="s">
        <v>140</v>
      </c>
    </row>
    <row r="233" spans="1:65" s="2" customFormat="1" ht="21.75" customHeight="1">
      <c r="A233" s="33"/>
      <c r="B233" s="144"/>
      <c r="C233" s="182" t="s">
        <v>243</v>
      </c>
      <c r="D233" s="182" t="s">
        <v>231</v>
      </c>
      <c r="E233" s="183" t="s">
        <v>341</v>
      </c>
      <c r="F233" s="184" t="s">
        <v>342</v>
      </c>
      <c r="G233" s="185" t="s">
        <v>145</v>
      </c>
      <c r="H233" s="186">
        <v>138</v>
      </c>
      <c r="I233" s="187"/>
      <c r="J233" s="188">
        <f>ROUND(I233*H233,2)</f>
        <v>0</v>
      </c>
      <c r="K233" s="184" t="s">
        <v>146</v>
      </c>
      <c r="L233" s="189"/>
      <c r="M233" s="190" t="s">
        <v>1</v>
      </c>
      <c r="N233" s="191" t="s">
        <v>38</v>
      </c>
      <c r="O233" s="59"/>
      <c r="P233" s="154">
        <f>O233*H233</f>
        <v>0</v>
      </c>
      <c r="Q233" s="154">
        <v>0.13100000000000001</v>
      </c>
      <c r="R233" s="154">
        <f>Q233*H233</f>
        <v>18.077999999999999</v>
      </c>
      <c r="S233" s="154">
        <v>0</v>
      </c>
      <c r="T233" s="155">
        <f>S233*H233</f>
        <v>0</v>
      </c>
      <c r="U233" s="33"/>
      <c r="V233" s="33"/>
      <c r="W233" s="33"/>
      <c r="X233" s="33"/>
      <c r="Y233" s="33"/>
      <c r="Z233" s="33"/>
      <c r="AA233" s="33"/>
      <c r="AB233" s="33"/>
      <c r="AC233" s="33"/>
      <c r="AD233" s="33"/>
      <c r="AE233" s="33"/>
      <c r="AR233" s="156" t="s">
        <v>199</v>
      </c>
      <c r="AT233" s="156" t="s">
        <v>231</v>
      </c>
      <c r="AU233" s="156" t="s">
        <v>83</v>
      </c>
      <c r="AY233" s="18" t="s">
        <v>140</v>
      </c>
      <c r="BE233" s="157">
        <f>IF(N233="základní",J233,0)</f>
        <v>0</v>
      </c>
      <c r="BF233" s="157">
        <f>IF(N233="snížená",J233,0)</f>
        <v>0</v>
      </c>
      <c r="BG233" s="157">
        <f>IF(N233="zákl. přenesená",J233,0)</f>
        <v>0</v>
      </c>
      <c r="BH233" s="157">
        <f>IF(N233="sníž. přenesená",J233,0)</f>
        <v>0</v>
      </c>
      <c r="BI233" s="157">
        <f>IF(N233="nulová",J233,0)</f>
        <v>0</v>
      </c>
      <c r="BJ233" s="18" t="s">
        <v>81</v>
      </c>
      <c r="BK233" s="157">
        <f>ROUND(I233*H233,2)</f>
        <v>0</v>
      </c>
      <c r="BL233" s="18" t="s">
        <v>147</v>
      </c>
      <c r="BM233" s="156" t="s">
        <v>839</v>
      </c>
    </row>
    <row r="234" spans="1:65" s="2" customFormat="1" ht="11.25">
      <c r="A234" s="33"/>
      <c r="B234" s="34"/>
      <c r="C234" s="33"/>
      <c r="D234" s="158" t="s">
        <v>149</v>
      </c>
      <c r="E234" s="33"/>
      <c r="F234" s="159" t="s">
        <v>342</v>
      </c>
      <c r="G234" s="33"/>
      <c r="H234" s="33"/>
      <c r="I234" s="160"/>
      <c r="J234" s="33"/>
      <c r="K234" s="33"/>
      <c r="L234" s="34"/>
      <c r="M234" s="161"/>
      <c r="N234" s="162"/>
      <c r="O234" s="59"/>
      <c r="P234" s="59"/>
      <c r="Q234" s="59"/>
      <c r="R234" s="59"/>
      <c r="S234" s="59"/>
      <c r="T234" s="60"/>
      <c r="U234" s="33"/>
      <c r="V234" s="33"/>
      <c r="W234" s="33"/>
      <c r="X234" s="33"/>
      <c r="Y234" s="33"/>
      <c r="Z234" s="33"/>
      <c r="AA234" s="33"/>
      <c r="AB234" s="33"/>
      <c r="AC234" s="33"/>
      <c r="AD234" s="33"/>
      <c r="AE234" s="33"/>
      <c r="AT234" s="18" t="s">
        <v>149</v>
      </c>
      <c r="AU234" s="18" t="s">
        <v>83</v>
      </c>
    </row>
    <row r="235" spans="1:65" s="13" customFormat="1" ht="11.25">
      <c r="B235" s="166"/>
      <c r="D235" s="158" t="s">
        <v>155</v>
      </c>
      <c r="E235" s="167" t="s">
        <v>1</v>
      </c>
      <c r="F235" s="168" t="s">
        <v>840</v>
      </c>
      <c r="H235" s="169">
        <v>138</v>
      </c>
      <c r="I235" s="170"/>
      <c r="L235" s="166"/>
      <c r="M235" s="171"/>
      <c r="N235" s="172"/>
      <c r="O235" s="172"/>
      <c r="P235" s="172"/>
      <c r="Q235" s="172"/>
      <c r="R235" s="172"/>
      <c r="S235" s="172"/>
      <c r="T235" s="173"/>
      <c r="AT235" s="167" t="s">
        <v>155</v>
      </c>
      <c r="AU235" s="167" t="s">
        <v>83</v>
      </c>
      <c r="AV235" s="13" t="s">
        <v>83</v>
      </c>
      <c r="AW235" s="13" t="s">
        <v>30</v>
      </c>
      <c r="AX235" s="13" t="s">
        <v>81</v>
      </c>
      <c r="AY235" s="167" t="s">
        <v>140</v>
      </c>
    </row>
    <row r="236" spans="1:65" s="2" customFormat="1" ht="21.75" customHeight="1">
      <c r="A236" s="33"/>
      <c r="B236" s="144"/>
      <c r="C236" s="182" t="s">
        <v>251</v>
      </c>
      <c r="D236" s="182" t="s">
        <v>231</v>
      </c>
      <c r="E236" s="183" t="s">
        <v>351</v>
      </c>
      <c r="F236" s="184" t="s">
        <v>352</v>
      </c>
      <c r="G236" s="185" t="s">
        <v>145</v>
      </c>
      <c r="H236" s="186">
        <v>280</v>
      </c>
      <c r="I236" s="187"/>
      <c r="J236" s="188">
        <f>ROUND(I236*H236,2)</f>
        <v>0</v>
      </c>
      <c r="K236" s="184" t="s">
        <v>146</v>
      </c>
      <c r="L236" s="189"/>
      <c r="M236" s="190" t="s">
        <v>1</v>
      </c>
      <c r="N236" s="191" t="s">
        <v>38</v>
      </c>
      <c r="O236" s="59"/>
      <c r="P236" s="154">
        <f>O236*H236</f>
        <v>0</v>
      </c>
      <c r="Q236" s="154">
        <v>0.15</v>
      </c>
      <c r="R236" s="154">
        <f>Q236*H236</f>
        <v>42</v>
      </c>
      <c r="S236" s="154">
        <v>0</v>
      </c>
      <c r="T236" s="155">
        <f>S236*H236</f>
        <v>0</v>
      </c>
      <c r="U236" s="33"/>
      <c r="V236" s="33"/>
      <c r="W236" s="33"/>
      <c r="X236" s="33"/>
      <c r="Y236" s="33"/>
      <c r="Z236" s="33"/>
      <c r="AA236" s="33"/>
      <c r="AB236" s="33"/>
      <c r="AC236" s="33"/>
      <c r="AD236" s="33"/>
      <c r="AE236" s="33"/>
      <c r="AR236" s="156" t="s">
        <v>199</v>
      </c>
      <c r="AT236" s="156" t="s">
        <v>231</v>
      </c>
      <c r="AU236" s="156" t="s">
        <v>83</v>
      </c>
      <c r="AY236" s="18" t="s">
        <v>140</v>
      </c>
      <c r="BE236" s="157">
        <f>IF(N236="základní",J236,0)</f>
        <v>0</v>
      </c>
      <c r="BF236" s="157">
        <f>IF(N236="snížená",J236,0)</f>
        <v>0</v>
      </c>
      <c r="BG236" s="157">
        <f>IF(N236="zákl. přenesená",J236,0)</f>
        <v>0</v>
      </c>
      <c r="BH236" s="157">
        <f>IF(N236="sníž. přenesená",J236,0)</f>
        <v>0</v>
      </c>
      <c r="BI236" s="157">
        <f>IF(N236="nulová",J236,0)</f>
        <v>0</v>
      </c>
      <c r="BJ236" s="18" t="s">
        <v>81</v>
      </c>
      <c r="BK236" s="157">
        <f>ROUND(I236*H236,2)</f>
        <v>0</v>
      </c>
      <c r="BL236" s="18" t="s">
        <v>147</v>
      </c>
      <c r="BM236" s="156" t="s">
        <v>841</v>
      </c>
    </row>
    <row r="237" spans="1:65" s="2" customFormat="1" ht="11.25">
      <c r="A237" s="33"/>
      <c r="B237" s="34"/>
      <c r="C237" s="33"/>
      <c r="D237" s="158" t="s">
        <v>149</v>
      </c>
      <c r="E237" s="33"/>
      <c r="F237" s="159" t="s">
        <v>352</v>
      </c>
      <c r="G237" s="33"/>
      <c r="H237" s="33"/>
      <c r="I237" s="160"/>
      <c r="J237" s="33"/>
      <c r="K237" s="33"/>
      <c r="L237" s="34"/>
      <c r="M237" s="161"/>
      <c r="N237" s="162"/>
      <c r="O237" s="59"/>
      <c r="P237" s="59"/>
      <c r="Q237" s="59"/>
      <c r="R237" s="59"/>
      <c r="S237" s="59"/>
      <c r="T237" s="60"/>
      <c r="U237" s="33"/>
      <c r="V237" s="33"/>
      <c r="W237" s="33"/>
      <c r="X237" s="33"/>
      <c r="Y237" s="33"/>
      <c r="Z237" s="33"/>
      <c r="AA237" s="33"/>
      <c r="AB237" s="33"/>
      <c r="AC237" s="33"/>
      <c r="AD237" s="33"/>
      <c r="AE237" s="33"/>
      <c r="AT237" s="18" t="s">
        <v>149</v>
      </c>
      <c r="AU237" s="18" t="s">
        <v>83</v>
      </c>
    </row>
    <row r="238" spans="1:65" s="13" customFormat="1" ht="11.25">
      <c r="B238" s="166"/>
      <c r="D238" s="158" t="s">
        <v>155</v>
      </c>
      <c r="E238" s="167" t="s">
        <v>1</v>
      </c>
      <c r="F238" s="168" t="s">
        <v>842</v>
      </c>
      <c r="H238" s="169">
        <v>280</v>
      </c>
      <c r="I238" s="170"/>
      <c r="L238" s="166"/>
      <c r="M238" s="171"/>
      <c r="N238" s="172"/>
      <c r="O238" s="172"/>
      <c r="P238" s="172"/>
      <c r="Q238" s="172"/>
      <c r="R238" s="172"/>
      <c r="S238" s="172"/>
      <c r="T238" s="173"/>
      <c r="AT238" s="167" t="s">
        <v>155</v>
      </c>
      <c r="AU238" s="167" t="s">
        <v>83</v>
      </c>
      <c r="AV238" s="13" t="s">
        <v>83</v>
      </c>
      <c r="AW238" s="13" t="s">
        <v>30</v>
      </c>
      <c r="AX238" s="13" t="s">
        <v>81</v>
      </c>
      <c r="AY238" s="167" t="s">
        <v>140</v>
      </c>
    </row>
    <row r="239" spans="1:65" s="2" customFormat="1" ht="24.2" customHeight="1">
      <c r="A239" s="33"/>
      <c r="B239" s="144"/>
      <c r="C239" s="145" t="s">
        <v>698</v>
      </c>
      <c r="D239" s="145" t="s">
        <v>142</v>
      </c>
      <c r="E239" s="146" t="s">
        <v>363</v>
      </c>
      <c r="F239" s="147" t="s">
        <v>364</v>
      </c>
      <c r="G239" s="148" t="s">
        <v>193</v>
      </c>
      <c r="H239" s="149">
        <v>460</v>
      </c>
      <c r="I239" s="150"/>
      <c r="J239" s="151">
        <f>ROUND(I239*H239,2)</f>
        <v>0</v>
      </c>
      <c r="K239" s="147" t="s">
        <v>238</v>
      </c>
      <c r="L239" s="34"/>
      <c r="M239" s="152" t="s">
        <v>1</v>
      </c>
      <c r="N239" s="153" t="s">
        <v>38</v>
      </c>
      <c r="O239" s="59"/>
      <c r="P239" s="154">
        <f>O239*H239</f>
        <v>0</v>
      </c>
      <c r="Q239" s="154">
        <v>8.9779999999999999E-2</v>
      </c>
      <c r="R239" s="154">
        <f>Q239*H239</f>
        <v>41.2988</v>
      </c>
      <c r="S239" s="154">
        <v>0</v>
      </c>
      <c r="T239" s="155">
        <f>S239*H239</f>
        <v>0</v>
      </c>
      <c r="U239" s="33"/>
      <c r="V239" s="33"/>
      <c r="W239" s="33"/>
      <c r="X239" s="33"/>
      <c r="Y239" s="33"/>
      <c r="Z239" s="33"/>
      <c r="AA239" s="33"/>
      <c r="AB239" s="33"/>
      <c r="AC239" s="33"/>
      <c r="AD239" s="33"/>
      <c r="AE239" s="33"/>
      <c r="AR239" s="156" t="s">
        <v>147</v>
      </c>
      <c r="AT239" s="156" t="s">
        <v>142</v>
      </c>
      <c r="AU239" s="156" t="s">
        <v>83</v>
      </c>
      <c r="AY239" s="18" t="s">
        <v>140</v>
      </c>
      <c r="BE239" s="157">
        <f>IF(N239="základní",J239,0)</f>
        <v>0</v>
      </c>
      <c r="BF239" s="157">
        <f>IF(N239="snížená",J239,0)</f>
        <v>0</v>
      </c>
      <c r="BG239" s="157">
        <f>IF(N239="zákl. přenesená",J239,0)</f>
        <v>0</v>
      </c>
      <c r="BH239" s="157">
        <f>IF(N239="sníž. přenesená",J239,0)</f>
        <v>0</v>
      </c>
      <c r="BI239" s="157">
        <f>IF(N239="nulová",J239,0)</f>
        <v>0</v>
      </c>
      <c r="BJ239" s="18" t="s">
        <v>81</v>
      </c>
      <c r="BK239" s="157">
        <f>ROUND(I239*H239,2)</f>
        <v>0</v>
      </c>
      <c r="BL239" s="18" t="s">
        <v>147</v>
      </c>
      <c r="BM239" s="156" t="s">
        <v>843</v>
      </c>
    </row>
    <row r="240" spans="1:65" s="2" customFormat="1" ht="39">
      <c r="A240" s="33"/>
      <c r="B240" s="34"/>
      <c r="C240" s="33"/>
      <c r="D240" s="158" t="s">
        <v>149</v>
      </c>
      <c r="E240" s="33"/>
      <c r="F240" s="159" t="s">
        <v>366</v>
      </c>
      <c r="G240" s="33"/>
      <c r="H240" s="33"/>
      <c r="I240" s="160"/>
      <c r="J240" s="33"/>
      <c r="K240" s="33"/>
      <c r="L240" s="34"/>
      <c r="M240" s="161"/>
      <c r="N240" s="162"/>
      <c r="O240" s="59"/>
      <c r="P240" s="59"/>
      <c r="Q240" s="59"/>
      <c r="R240" s="59"/>
      <c r="S240" s="59"/>
      <c r="T240" s="60"/>
      <c r="U240" s="33"/>
      <c r="V240" s="33"/>
      <c r="W240" s="33"/>
      <c r="X240" s="33"/>
      <c r="Y240" s="33"/>
      <c r="Z240" s="33"/>
      <c r="AA240" s="33"/>
      <c r="AB240" s="33"/>
      <c r="AC240" s="33"/>
      <c r="AD240" s="33"/>
      <c r="AE240" s="33"/>
      <c r="AT240" s="18" t="s">
        <v>149</v>
      </c>
      <c r="AU240" s="18" t="s">
        <v>83</v>
      </c>
    </row>
    <row r="241" spans="1:65" s="2" customFormat="1" ht="126.75">
      <c r="A241" s="33"/>
      <c r="B241" s="34"/>
      <c r="C241" s="33"/>
      <c r="D241" s="158" t="s">
        <v>153</v>
      </c>
      <c r="E241" s="33"/>
      <c r="F241" s="165" t="s">
        <v>367</v>
      </c>
      <c r="G241" s="33"/>
      <c r="H241" s="33"/>
      <c r="I241" s="160"/>
      <c r="J241" s="33"/>
      <c r="K241" s="33"/>
      <c r="L241" s="34"/>
      <c r="M241" s="161"/>
      <c r="N241" s="162"/>
      <c r="O241" s="59"/>
      <c r="P241" s="59"/>
      <c r="Q241" s="59"/>
      <c r="R241" s="59"/>
      <c r="S241" s="59"/>
      <c r="T241" s="60"/>
      <c r="U241" s="33"/>
      <c r="V241" s="33"/>
      <c r="W241" s="33"/>
      <c r="X241" s="33"/>
      <c r="Y241" s="33"/>
      <c r="Z241" s="33"/>
      <c r="AA241" s="33"/>
      <c r="AB241" s="33"/>
      <c r="AC241" s="33"/>
      <c r="AD241" s="33"/>
      <c r="AE241" s="33"/>
      <c r="AT241" s="18" t="s">
        <v>153</v>
      </c>
      <c r="AU241" s="18" t="s">
        <v>83</v>
      </c>
    </row>
    <row r="242" spans="1:65" s="13" customFormat="1" ht="11.25">
      <c r="B242" s="166"/>
      <c r="D242" s="158" t="s">
        <v>155</v>
      </c>
      <c r="E242" s="167" t="s">
        <v>1</v>
      </c>
      <c r="F242" s="168" t="s">
        <v>844</v>
      </c>
      <c r="H242" s="169">
        <v>460</v>
      </c>
      <c r="I242" s="170"/>
      <c r="L242" s="166"/>
      <c r="M242" s="171"/>
      <c r="N242" s="172"/>
      <c r="O242" s="172"/>
      <c r="P242" s="172"/>
      <c r="Q242" s="172"/>
      <c r="R242" s="172"/>
      <c r="S242" s="172"/>
      <c r="T242" s="173"/>
      <c r="AT242" s="167" t="s">
        <v>155</v>
      </c>
      <c r="AU242" s="167" t="s">
        <v>83</v>
      </c>
      <c r="AV242" s="13" t="s">
        <v>83</v>
      </c>
      <c r="AW242" s="13" t="s">
        <v>30</v>
      </c>
      <c r="AX242" s="13" t="s">
        <v>73</v>
      </c>
      <c r="AY242" s="167" t="s">
        <v>140</v>
      </c>
    </row>
    <row r="243" spans="1:65" s="14" customFormat="1" ht="11.25">
      <c r="B243" s="174"/>
      <c r="D243" s="158" t="s">
        <v>155</v>
      </c>
      <c r="E243" s="175" t="s">
        <v>1</v>
      </c>
      <c r="F243" s="176" t="s">
        <v>157</v>
      </c>
      <c r="H243" s="177">
        <v>460</v>
      </c>
      <c r="I243" s="178"/>
      <c r="L243" s="174"/>
      <c r="M243" s="179"/>
      <c r="N243" s="180"/>
      <c r="O243" s="180"/>
      <c r="P243" s="180"/>
      <c r="Q243" s="180"/>
      <c r="R243" s="180"/>
      <c r="S243" s="180"/>
      <c r="T243" s="181"/>
      <c r="AT243" s="175" t="s">
        <v>155</v>
      </c>
      <c r="AU243" s="175" t="s">
        <v>83</v>
      </c>
      <c r="AV243" s="14" t="s">
        <v>147</v>
      </c>
      <c r="AW243" s="14" t="s">
        <v>30</v>
      </c>
      <c r="AX243" s="14" t="s">
        <v>81</v>
      </c>
      <c r="AY243" s="175" t="s">
        <v>140</v>
      </c>
    </row>
    <row r="244" spans="1:65" s="2" customFormat="1" ht="16.5" customHeight="1">
      <c r="A244" s="33"/>
      <c r="B244" s="144"/>
      <c r="C244" s="182" t="s">
        <v>284</v>
      </c>
      <c r="D244" s="182" t="s">
        <v>231</v>
      </c>
      <c r="E244" s="183" t="s">
        <v>371</v>
      </c>
      <c r="F244" s="184" t="s">
        <v>372</v>
      </c>
      <c r="G244" s="185" t="s">
        <v>145</v>
      </c>
      <c r="H244" s="186">
        <v>16</v>
      </c>
      <c r="I244" s="187"/>
      <c r="J244" s="188">
        <f>ROUND(I244*H244,2)</f>
        <v>0</v>
      </c>
      <c r="K244" s="184" t="s">
        <v>238</v>
      </c>
      <c r="L244" s="189"/>
      <c r="M244" s="190" t="s">
        <v>1</v>
      </c>
      <c r="N244" s="191" t="s">
        <v>38</v>
      </c>
      <c r="O244" s="59"/>
      <c r="P244" s="154">
        <f>O244*H244</f>
        <v>0</v>
      </c>
      <c r="Q244" s="154">
        <v>0.222</v>
      </c>
      <c r="R244" s="154">
        <f>Q244*H244</f>
        <v>3.552</v>
      </c>
      <c r="S244" s="154">
        <v>0</v>
      </c>
      <c r="T244" s="155">
        <f>S244*H244</f>
        <v>0</v>
      </c>
      <c r="U244" s="33"/>
      <c r="V244" s="33"/>
      <c r="W244" s="33"/>
      <c r="X244" s="33"/>
      <c r="Y244" s="33"/>
      <c r="Z244" s="33"/>
      <c r="AA244" s="33"/>
      <c r="AB244" s="33"/>
      <c r="AC244" s="33"/>
      <c r="AD244" s="33"/>
      <c r="AE244" s="33"/>
      <c r="AR244" s="156" t="s">
        <v>199</v>
      </c>
      <c r="AT244" s="156" t="s">
        <v>231</v>
      </c>
      <c r="AU244" s="156" t="s">
        <v>83</v>
      </c>
      <c r="AY244" s="18" t="s">
        <v>140</v>
      </c>
      <c r="BE244" s="157">
        <f>IF(N244="základní",J244,0)</f>
        <v>0</v>
      </c>
      <c r="BF244" s="157">
        <f>IF(N244="snížená",J244,0)</f>
        <v>0</v>
      </c>
      <c r="BG244" s="157">
        <f>IF(N244="zákl. přenesená",J244,0)</f>
        <v>0</v>
      </c>
      <c r="BH244" s="157">
        <f>IF(N244="sníž. přenesená",J244,0)</f>
        <v>0</v>
      </c>
      <c r="BI244" s="157">
        <f>IF(N244="nulová",J244,0)</f>
        <v>0</v>
      </c>
      <c r="BJ244" s="18" t="s">
        <v>81</v>
      </c>
      <c r="BK244" s="157">
        <f>ROUND(I244*H244,2)</f>
        <v>0</v>
      </c>
      <c r="BL244" s="18" t="s">
        <v>147</v>
      </c>
      <c r="BM244" s="156" t="s">
        <v>845</v>
      </c>
    </row>
    <row r="245" spans="1:65" s="2" customFormat="1" ht="11.25">
      <c r="A245" s="33"/>
      <c r="B245" s="34"/>
      <c r="C245" s="33"/>
      <c r="D245" s="158" t="s">
        <v>149</v>
      </c>
      <c r="E245" s="33"/>
      <c r="F245" s="159" t="s">
        <v>372</v>
      </c>
      <c r="G245" s="33"/>
      <c r="H245" s="33"/>
      <c r="I245" s="160"/>
      <c r="J245" s="33"/>
      <c r="K245" s="33"/>
      <c r="L245" s="34"/>
      <c r="M245" s="161"/>
      <c r="N245" s="162"/>
      <c r="O245" s="59"/>
      <c r="P245" s="59"/>
      <c r="Q245" s="59"/>
      <c r="R245" s="59"/>
      <c r="S245" s="59"/>
      <c r="T245" s="60"/>
      <c r="U245" s="33"/>
      <c r="V245" s="33"/>
      <c r="W245" s="33"/>
      <c r="X245" s="33"/>
      <c r="Y245" s="33"/>
      <c r="Z245" s="33"/>
      <c r="AA245" s="33"/>
      <c r="AB245" s="33"/>
      <c r="AC245" s="33"/>
      <c r="AD245" s="33"/>
      <c r="AE245" s="33"/>
      <c r="AT245" s="18" t="s">
        <v>149</v>
      </c>
      <c r="AU245" s="18" t="s">
        <v>83</v>
      </c>
    </row>
    <row r="246" spans="1:65" s="13" customFormat="1" ht="11.25">
      <c r="B246" s="166"/>
      <c r="D246" s="158" t="s">
        <v>155</v>
      </c>
      <c r="E246" s="167" t="s">
        <v>1</v>
      </c>
      <c r="F246" s="168" t="s">
        <v>846</v>
      </c>
      <c r="H246" s="169">
        <v>16</v>
      </c>
      <c r="I246" s="170"/>
      <c r="L246" s="166"/>
      <c r="M246" s="171"/>
      <c r="N246" s="172"/>
      <c r="O246" s="172"/>
      <c r="P246" s="172"/>
      <c r="Q246" s="172"/>
      <c r="R246" s="172"/>
      <c r="S246" s="172"/>
      <c r="T246" s="173"/>
      <c r="AT246" s="167" t="s">
        <v>155</v>
      </c>
      <c r="AU246" s="167" t="s">
        <v>83</v>
      </c>
      <c r="AV246" s="13" t="s">
        <v>83</v>
      </c>
      <c r="AW246" s="13" t="s">
        <v>30</v>
      </c>
      <c r="AX246" s="13" t="s">
        <v>81</v>
      </c>
      <c r="AY246" s="167" t="s">
        <v>140</v>
      </c>
    </row>
    <row r="247" spans="1:65" s="2" customFormat="1" ht="16.5" customHeight="1">
      <c r="A247" s="33"/>
      <c r="B247" s="144"/>
      <c r="C247" s="145" t="s">
        <v>293</v>
      </c>
      <c r="D247" s="145" t="s">
        <v>142</v>
      </c>
      <c r="E247" s="146" t="s">
        <v>376</v>
      </c>
      <c r="F247" s="147" t="s">
        <v>377</v>
      </c>
      <c r="G247" s="148" t="s">
        <v>145</v>
      </c>
      <c r="H247" s="149">
        <v>14</v>
      </c>
      <c r="I247" s="150"/>
      <c r="J247" s="151">
        <f>ROUND(I247*H247,2)</f>
        <v>0</v>
      </c>
      <c r="K247" s="147" t="s">
        <v>1</v>
      </c>
      <c r="L247" s="34"/>
      <c r="M247" s="152" t="s">
        <v>1</v>
      </c>
      <c r="N247" s="153" t="s">
        <v>38</v>
      </c>
      <c r="O247" s="59"/>
      <c r="P247" s="154">
        <f>O247*H247</f>
        <v>0</v>
      </c>
      <c r="Q247" s="154">
        <v>0</v>
      </c>
      <c r="R247" s="154">
        <f>Q247*H247</f>
        <v>0</v>
      </c>
      <c r="S247" s="154">
        <v>0</v>
      </c>
      <c r="T247" s="155">
        <f>S247*H247</f>
        <v>0</v>
      </c>
      <c r="U247" s="33"/>
      <c r="V247" s="33"/>
      <c r="W247" s="33"/>
      <c r="X247" s="33"/>
      <c r="Y247" s="33"/>
      <c r="Z247" s="33"/>
      <c r="AA247" s="33"/>
      <c r="AB247" s="33"/>
      <c r="AC247" s="33"/>
      <c r="AD247" s="33"/>
      <c r="AE247" s="33"/>
      <c r="AR247" s="156" t="s">
        <v>147</v>
      </c>
      <c r="AT247" s="156" t="s">
        <v>142</v>
      </c>
      <c r="AU247" s="156" t="s">
        <v>83</v>
      </c>
      <c r="AY247" s="18" t="s">
        <v>140</v>
      </c>
      <c r="BE247" s="157">
        <f>IF(N247="základní",J247,0)</f>
        <v>0</v>
      </c>
      <c r="BF247" s="157">
        <f>IF(N247="snížená",J247,0)</f>
        <v>0</v>
      </c>
      <c r="BG247" s="157">
        <f>IF(N247="zákl. přenesená",J247,0)</f>
        <v>0</v>
      </c>
      <c r="BH247" s="157">
        <f>IF(N247="sníž. přenesená",J247,0)</f>
        <v>0</v>
      </c>
      <c r="BI247" s="157">
        <f>IF(N247="nulová",J247,0)</f>
        <v>0</v>
      </c>
      <c r="BJ247" s="18" t="s">
        <v>81</v>
      </c>
      <c r="BK247" s="157">
        <f>ROUND(I247*H247,2)</f>
        <v>0</v>
      </c>
      <c r="BL247" s="18" t="s">
        <v>147</v>
      </c>
      <c r="BM247" s="156" t="s">
        <v>847</v>
      </c>
    </row>
    <row r="248" spans="1:65" s="2" customFormat="1" ht="11.25">
      <c r="A248" s="33"/>
      <c r="B248" s="34"/>
      <c r="C248" s="33"/>
      <c r="D248" s="158" t="s">
        <v>149</v>
      </c>
      <c r="E248" s="33"/>
      <c r="F248" s="159" t="s">
        <v>379</v>
      </c>
      <c r="G248" s="33"/>
      <c r="H248" s="33"/>
      <c r="I248" s="160"/>
      <c r="J248" s="33"/>
      <c r="K248" s="33"/>
      <c r="L248" s="34"/>
      <c r="M248" s="161"/>
      <c r="N248" s="162"/>
      <c r="O248" s="59"/>
      <c r="P248" s="59"/>
      <c r="Q248" s="59"/>
      <c r="R248" s="59"/>
      <c r="S248" s="59"/>
      <c r="T248" s="60"/>
      <c r="U248" s="33"/>
      <c r="V248" s="33"/>
      <c r="W248" s="33"/>
      <c r="X248" s="33"/>
      <c r="Y248" s="33"/>
      <c r="Z248" s="33"/>
      <c r="AA248" s="33"/>
      <c r="AB248" s="33"/>
      <c r="AC248" s="33"/>
      <c r="AD248" s="33"/>
      <c r="AE248" s="33"/>
      <c r="AT248" s="18" t="s">
        <v>149</v>
      </c>
      <c r="AU248" s="18" t="s">
        <v>83</v>
      </c>
    </row>
    <row r="249" spans="1:65" s="15" customFormat="1" ht="22.5">
      <c r="B249" s="192"/>
      <c r="D249" s="158" t="s">
        <v>155</v>
      </c>
      <c r="E249" s="193" t="s">
        <v>1</v>
      </c>
      <c r="F249" s="194" t="s">
        <v>380</v>
      </c>
      <c r="H249" s="193" t="s">
        <v>1</v>
      </c>
      <c r="I249" s="195"/>
      <c r="L249" s="192"/>
      <c r="M249" s="196"/>
      <c r="N249" s="197"/>
      <c r="O249" s="197"/>
      <c r="P249" s="197"/>
      <c r="Q249" s="197"/>
      <c r="R249" s="197"/>
      <c r="S249" s="197"/>
      <c r="T249" s="198"/>
      <c r="AT249" s="193" t="s">
        <v>155</v>
      </c>
      <c r="AU249" s="193" t="s">
        <v>83</v>
      </c>
      <c r="AV249" s="15" t="s">
        <v>81</v>
      </c>
      <c r="AW249" s="15" t="s">
        <v>30</v>
      </c>
      <c r="AX249" s="15" t="s">
        <v>73</v>
      </c>
      <c r="AY249" s="193" t="s">
        <v>140</v>
      </c>
    </row>
    <row r="250" spans="1:65" s="15" customFormat="1" ht="11.25">
      <c r="B250" s="192"/>
      <c r="D250" s="158" t="s">
        <v>155</v>
      </c>
      <c r="E250" s="193" t="s">
        <v>1</v>
      </c>
      <c r="F250" s="194" t="s">
        <v>381</v>
      </c>
      <c r="H250" s="193" t="s">
        <v>1</v>
      </c>
      <c r="I250" s="195"/>
      <c r="L250" s="192"/>
      <c r="M250" s="196"/>
      <c r="N250" s="197"/>
      <c r="O250" s="197"/>
      <c r="P250" s="197"/>
      <c r="Q250" s="197"/>
      <c r="R250" s="197"/>
      <c r="S250" s="197"/>
      <c r="T250" s="198"/>
      <c r="AT250" s="193" t="s">
        <v>155</v>
      </c>
      <c r="AU250" s="193" t="s">
        <v>83</v>
      </c>
      <c r="AV250" s="15" t="s">
        <v>81</v>
      </c>
      <c r="AW250" s="15" t="s">
        <v>30</v>
      </c>
      <c r="AX250" s="15" t="s">
        <v>73</v>
      </c>
      <c r="AY250" s="193" t="s">
        <v>140</v>
      </c>
    </row>
    <row r="251" spans="1:65" s="13" customFormat="1" ht="22.5">
      <c r="B251" s="166"/>
      <c r="D251" s="158" t="s">
        <v>155</v>
      </c>
      <c r="E251" s="167" t="s">
        <v>1</v>
      </c>
      <c r="F251" s="168" t="s">
        <v>848</v>
      </c>
      <c r="H251" s="169">
        <v>14</v>
      </c>
      <c r="I251" s="170"/>
      <c r="L251" s="166"/>
      <c r="M251" s="171"/>
      <c r="N251" s="172"/>
      <c r="O251" s="172"/>
      <c r="P251" s="172"/>
      <c r="Q251" s="172"/>
      <c r="R251" s="172"/>
      <c r="S251" s="172"/>
      <c r="T251" s="173"/>
      <c r="AT251" s="167" t="s">
        <v>155</v>
      </c>
      <c r="AU251" s="167" t="s">
        <v>83</v>
      </c>
      <c r="AV251" s="13" t="s">
        <v>83</v>
      </c>
      <c r="AW251" s="13" t="s">
        <v>30</v>
      </c>
      <c r="AX251" s="13" t="s">
        <v>73</v>
      </c>
      <c r="AY251" s="167" t="s">
        <v>140</v>
      </c>
    </row>
    <row r="252" spans="1:65" s="14" customFormat="1" ht="11.25">
      <c r="B252" s="174"/>
      <c r="D252" s="158" t="s">
        <v>155</v>
      </c>
      <c r="E252" s="175" t="s">
        <v>1</v>
      </c>
      <c r="F252" s="176" t="s">
        <v>157</v>
      </c>
      <c r="H252" s="177">
        <v>14</v>
      </c>
      <c r="I252" s="178"/>
      <c r="L252" s="174"/>
      <c r="M252" s="179"/>
      <c r="N252" s="180"/>
      <c r="O252" s="180"/>
      <c r="P252" s="180"/>
      <c r="Q252" s="180"/>
      <c r="R252" s="180"/>
      <c r="S252" s="180"/>
      <c r="T252" s="181"/>
      <c r="AT252" s="175" t="s">
        <v>155</v>
      </c>
      <c r="AU252" s="175" t="s">
        <v>83</v>
      </c>
      <c r="AV252" s="14" t="s">
        <v>147</v>
      </c>
      <c r="AW252" s="14" t="s">
        <v>30</v>
      </c>
      <c r="AX252" s="14" t="s">
        <v>81</v>
      </c>
      <c r="AY252" s="175" t="s">
        <v>140</v>
      </c>
    </row>
    <row r="253" spans="1:65" s="2" customFormat="1" ht="16.5" customHeight="1">
      <c r="A253" s="33"/>
      <c r="B253" s="144"/>
      <c r="C253" s="182" t="s">
        <v>849</v>
      </c>
      <c r="D253" s="182" t="s">
        <v>231</v>
      </c>
      <c r="E253" s="183" t="s">
        <v>384</v>
      </c>
      <c r="F253" s="184" t="s">
        <v>385</v>
      </c>
      <c r="G253" s="185" t="s">
        <v>145</v>
      </c>
      <c r="H253" s="186">
        <v>2</v>
      </c>
      <c r="I253" s="187"/>
      <c r="J253" s="188">
        <f>ROUND(I253*H253,2)</f>
        <v>0</v>
      </c>
      <c r="K253" s="184" t="s">
        <v>1</v>
      </c>
      <c r="L253" s="189"/>
      <c r="M253" s="190" t="s">
        <v>1</v>
      </c>
      <c r="N253" s="191" t="s">
        <v>38</v>
      </c>
      <c r="O253" s="59"/>
      <c r="P253" s="154">
        <f>O253*H253</f>
        <v>0</v>
      </c>
      <c r="Q253" s="154">
        <v>0.13100000000000001</v>
      </c>
      <c r="R253" s="154">
        <f>Q253*H253</f>
        <v>0.26200000000000001</v>
      </c>
      <c r="S253" s="154">
        <v>0</v>
      </c>
      <c r="T253" s="155">
        <f>S253*H253</f>
        <v>0</v>
      </c>
      <c r="U253" s="33"/>
      <c r="V253" s="33"/>
      <c r="W253" s="33"/>
      <c r="X253" s="33"/>
      <c r="Y253" s="33"/>
      <c r="Z253" s="33"/>
      <c r="AA253" s="33"/>
      <c r="AB253" s="33"/>
      <c r="AC253" s="33"/>
      <c r="AD253" s="33"/>
      <c r="AE253" s="33"/>
      <c r="AR253" s="156" t="s">
        <v>199</v>
      </c>
      <c r="AT253" s="156" t="s">
        <v>231</v>
      </c>
      <c r="AU253" s="156" t="s">
        <v>83</v>
      </c>
      <c r="AY253" s="18" t="s">
        <v>140</v>
      </c>
      <c r="BE253" s="157">
        <f>IF(N253="základní",J253,0)</f>
        <v>0</v>
      </c>
      <c r="BF253" s="157">
        <f>IF(N253="snížená",J253,0)</f>
        <v>0</v>
      </c>
      <c r="BG253" s="157">
        <f>IF(N253="zákl. přenesená",J253,0)</f>
        <v>0</v>
      </c>
      <c r="BH253" s="157">
        <f>IF(N253="sníž. přenesená",J253,0)</f>
        <v>0</v>
      </c>
      <c r="BI253" s="157">
        <f>IF(N253="nulová",J253,0)</f>
        <v>0</v>
      </c>
      <c r="BJ253" s="18" t="s">
        <v>81</v>
      </c>
      <c r="BK253" s="157">
        <f>ROUND(I253*H253,2)</f>
        <v>0</v>
      </c>
      <c r="BL253" s="18" t="s">
        <v>147</v>
      </c>
      <c r="BM253" s="156" t="s">
        <v>850</v>
      </c>
    </row>
    <row r="254" spans="1:65" s="2" customFormat="1" ht="11.25">
      <c r="A254" s="33"/>
      <c r="B254" s="34"/>
      <c r="C254" s="33"/>
      <c r="D254" s="158" t="s">
        <v>149</v>
      </c>
      <c r="E254" s="33"/>
      <c r="F254" s="159" t="s">
        <v>387</v>
      </c>
      <c r="G254" s="33"/>
      <c r="H254" s="33"/>
      <c r="I254" s="160"/>
      <c r="J254" s="33"/>
      <c r="K254" s="33"/>
      <c r="L254" s="34"/>
      <c r="M254" s="161"/>
      <c r="N254" s="162"/>
      <c r="O254" s="59"/>
      <c r="P254" s="59"/>
      <c r="Q254" s="59"/>
      <c r="R254" s="59"/>
      <c r="S254" s="59"/>
      <c r="T254" s="60"/>
      <c r="U254" s="33"/>
      <c r="V254" s="33"/>
      <c r="W254" s="33"/>
      <c r="X254" s="33"/>
      <c r="Y254" s="33"/>
      <c r="Z254" s="33"/>
      <c r="AA254" s="33"/>
      <c r="AB254" s="33"/>
      <c r="AC254" s="33"/>
      <c r="AD254" s="33"/>
      <c r="AE254" s="33"/>
      <c r="AT254" s="18" t="s">
        <v>149</v>
      </c>
      <c r="AU254" s="18" t="s">
        <v>83</v>
      </c>
    </row>
    <row r="255" spans="1:65" s="13" customFormat="1" ht="11.25">
      <c r="B255" s="166"/>
      <c r="D255" s="158" t="s">
        <v>155</v>
      </c>
      <c r="E255" s="167" t="s">
        <v>1</v>
      </c>
      <c r="F255" s="168" t="s">
        <v>851</v>
      </c>
      <c r="H255" s="169">
        <v>2</v>
      </c>
      <c r="I255" s="170"/>
      <c r="L255" s="166"/>
      <c r="M255" s="171"/>
      <c r="N255" s="172"/>
      <c r="O255" s="172"/>
      <c r="P255" s="172"/>
      <c r="Q255" s="172"/>
      <c r="R255" s="172"/>
      <c r="S255" s="172"/>
      <c r="T255" s="173"/>
      <c r="AT255" s="167" t="s">
        <v>155</v>
      </c>
      <c r="AU255" s="167" t="s">
        <v>83</v>
      </c>
      <c r="AV255" s="13" t="s">
        <v>83</v>
      </c>
      <c r="AW255" s="13" t="s">
        <v>30</v>
      </c>
      <c r="AX255" s="13" t="s">
        <v>81</v>
      </c>
      <c r="AY255" s="167" t="s">
        <v>140</v>
      </c>
    </row>
    <row r="256" spans="1:65" s="12" customFormat="1" ht="22.9" customHeight="1">
      <c r="B256" s="131"/>
      <c r="D256" s="132" t="s">
        <v>72</v>
      </c>
      <c r="E256" s="142" t="s">
        <v>199</v>
      </c>
      <c r="F256" s="142" t="s">
        <v>389</v>
      </c>
      <c r="I256" s="134"/>
      <c r="J256" s="143">
        <f>BK256</f>
        <v>0</v>
      </c>
      <c r="L256" s="131"/>
      <c r="M256" s="136"/>
      <c r="N256" s="137"/>
      <c r="O256" s="137"/>
      <c r="P256" s="138">
        <f>SUM(P257:P261)</f>
        <v>0</v>
      </c>
      <c r="Q256" s="137"/>
      <c r="R256" s="138">
        <f>SUM(R257:R261)</f>
        <v>2.5247999999999999</v>
      </c>
      <c r="S256" s="137"/>
      <c r="T256" s="139">
        <f>SUM(T257:T261)</f>
        <v>0</v>
      </c>
      <c r="AR256" s="132" t="s">
        <v>81</v>
      </c>
      <c r="AT256" s="140" t="s">
        <v>72</v>
      </c>
      <c r="AU256" s="140" t="s">
        <v>81</v>
      </c>
      <c r="AY256" s="132" t="s">
        <v>140</v>
      </c>
      <c r="BK256" s="141">
        <f>SUM(BK257:BK261)</f>
        <v>0</v>
      </c>
    </row>
    <row r="257" spans="1:65" s="2" customFormat="1" ht="24.2" customHeight="1">
      <c r="A257" s="33"/>
      <c r="B257" s="144"/>
      <c r="C257" s="145" t="s">
        <v>307</v>
      </c>
      <c r="D257" s="145" t="s">
        <v>142</v>
      </c>
      <c r="E257" s="146" t="s">
        <v>391</v>
      </c>
      <c r="F257" s="147" t="s">
        <v>392</v>
      </c>
      <c r="G257" s="148" t="s">
        <v>393</v>
      </c>
      <c r="H257" s="149">
        <v>6</v>
      </c>
      <c r="I257" s="150"/>
      <c r="J257" s="151">
        <f>ROUND(I257*H257,2)</f>
        <v>0</v>
      </c>
      <c r="K257" s="147" t="s">
        <v>146</v>
      </c>
      <c r="L257" s="34"/>
      <c r="M257" s="152" t="s">
        <v>1</v>
      </c>
      <c r="N257" s="153" t="s">
        <v>38</v>
      </c>
      <c r="O257" s="59"/>
      <c r="P257" s="154">
        <f>O257*H257</f>
        <v>0</v>
      </c>
      <c r="Q257" s="154">
        <v>0.42080000000000001</v>
      </c>
      <c r="R257" s="154">
        <f>Q257*H257</f>
        <v>2.5247999999999999</v>
      </c>
      <c r="S257" s="154">
        <v>0</v>
      </c>
      <c r="T257" s="155">
        <f>S257*H257</f>
        <v>0</v>
      </c>
      <c r="U257" s="33"/>
      <c r="V257" s="33"/>
      <c r="W257" s="33"/>
      <c r="X257" s="33"/>
      <c r="Y257" s="33"/>
      <c r="Z257" s="33"/>
      <c r="AA257" s="33"/>
      <c r="AB257" s="33"/>
      <c r="AC257" s="33"/>
      <c r="AD257" s="33"/>
      <c r="AE257" s="33"/>
      <c r="AR257" s="156" t="s">
        <v>147</v>
      </c>
      <c r="AT257" s="156" t="s">
        <v>142</v>
      </c>
      <c r="AU257" s="156" t="s">
        <v>83</v>
      </c>
      <c r="AY257" s="18" t="s">
        <v>140</v>
      </c>
      <c r="BE257" s="157">
        <f>IF(N257="základní",J257,0)</f>
        <v>0</v>
      </c>
      <c r="BF257" s="157">
        <f>IF(N257="snížená",J257,0)</f>
        <v>0</v>
      </c>
      <c r="BG257" s="157">
        <f>IF(N257="zákl. přenesená",J257,0)</f>
        <v>0</v>
      </c>
      <c r="BH257" s="157">
        <f>IF(N257="sníž. přenesená",J257,0)</f>
        <v>0</v>
      </c>
      <c r="BI257" s="157">
        <f>IF(N257="nulová",J257,0)</f>
        <v>0</v>
      </c>
      <c r="BJ257" s="18" t="s">
        <v>81</v>
      </c>
      <c r="BK257" s="157">
        <f>ROUND(I257*H257,2)</f>
        <v>0</v>
      </c>
      <c r="BL257" s="18" t="s">
        <v>147</v>
      </c>
      <c r="BM257" s="156" t="s">
        <v>852</v>
      </c>
    </row>
    <row r="258" spans="1:65" s="2" customFormat="1" ht="19.5">
      <c r="A258" s="33"/>
      <c r="B258" s="34"/>
      <c r="C258" s="33"/>
      <c r="D258" s="158" t="s">
        <v>149</v>
      </c>
      <c r="E258" s="33"/>
      <c r="F258" s="159" t="s">
        <v>395</v>
      </c>
      <c r="G258" s="33"/>
      <c r="H258" s="33"/>
      <c r="I258" s="160"/>
      <c r="J258" s="33"/>
      <c r="K258" s="33"/>
      <c r="L258" s="34"/>
      <c r="M258" s="161"/>
      <c r="N258" s="162"/>
      <c r="O258" s="59"/>
      <c r="P258" s="59"/>
      <c r="Q258" s="59"/>
      <c r="R258" s="59"/>
      <c r="S258" s="59"/>
      <c r="T258" s="60"/>
      <c r="U258" s="33"/>
      <c r="V258" s="33"/>
      <c r="W258" s="33"/>
      <c r="X258" s="33"/>
      <c r="Y258" s="33"/>
      <c r="Z258" s="33"/>
      <c r="AA258" s="33"/>
      <c r="AB258" s="33"/>
      <c r="AC258" s="33"/>
      <c r="AD258" s="33"/>
      <c r="AE258" s="33"/>
      <c r="AT258" s="18" t="s">
        <v>149</v>
      </c>
      <c r="AU258" s="18" t="s">
        <v>83</v>
      </c>
    </row>
    <row r="259" spans="1:65" s="2" customFormat="1" ht="11.25">
      <c r="A259" s="33"/>
      <c r="B259" s="34"/>
      <c r="C259" s="33"/>
      <c r="D259" s="163" t="s">
        <v>151</v>
      </c>
      <c r="E259" s="33"/>
      <c r="F259" s="164" t="s">
        <v>396</v>
      </c>
      <c r="G259" s="33"/>
      <c r="H259" s="33"/>
      <c r="I259" s="160"/>
      <c r="J259" s="33"/>
      <c r="K259" s="33"/>
      <c r="L259" s="34"/>
      <c r="M259" s="161"/>
      <c r="N259" s="162"/>
      <c r="O259" s="59"/>
      <c r="P259" s="59"/>
      <c r="Q259" s="59"/>
      <c r="R259" s="59"/>
      <c r="S259" s="59"/>
      <c r="T259" s="60"/>
      <c r="U259" s="33"/>
      <c r="V259" s="33"/>
      <c r="W259" s="33"/>
      <c r="X259" s="33"/>
      <c r="Y259" s="33"/>
      <c r="Z259" s="33"/>
      <c r="AA259" s="33"/>
      <c r="AB259" s="33"/>
      <c r="AC259" s="33"/>
      <c r="AD259" s="33"/>
      <c r="AE259" s="33"/>
      <c r="AT259" s="18" t="s">
        <v>151</v>
      </c>
      <c r="AU259" s="18" t="s">
        <v>83</v>
      </c>
    </row>
    <row r="260" spans="1:65" s="2" customFormat="1" ht="97.5">
      <c r="A260" s="33"/>
      <c r="B260" s="34"/>
      <c r="C260" s="33"/>
      <c r="D260" s="158" t="s">
        <v>153</v>
      </c>
      <c r="E260" s="33"/>
      <c r="F260" s="165" t="s">
        <v>397</v>
      </c>
      <c r="G260" s="33"/>
      <c r="H260" s="33"/>
      <c r="I260" s="160"/>
      <c r="J260" s="33"/>
      <c r="K260" s="33"/>
      <c r="L260" s="34"/>
      <c r="M260" s="161"/>
      <c r="N260" s="162"/>
      <c r="O260" s="59"/>
      <c r="P260" s="59"/>
      <c r="Q260" s="59"/>
      <c r="R260" s="59"/>
      <c r="S260" s="59"/>
      <c r="T260" s="60"/>
      <c r="U260" s="33"/>
      <c r="V260" s="33"/>
      <c r="W260" s="33"/>
      <c r="X260" s="33"/>
      <c r="Y260" s="33"/>
      <c r="Z260" s="33"/>
      <c r="AA260" s="33"/>
      <c r="AB260" s="33"/>
      <c r="AC260" s="33"/>
      <c r="AD260" s="33"/>
      <c r="AE260" s="33"/>
      <c r="AT260" s="18" t="s">
        <v>153</v>
      </c>
      <c r="AU260" s="18" t="s">
        <v>83</v>
      </c>
    </row>
    <row r="261" spans="1:65" s="13" customFormat="1" ht="11.25">
      <c r="B261" s="166"/>
      <c r="D261" s="158" t="s">
        <v>155</v>
      </c>
      <c r="E261" s="167" t="s">
        <v>1</v>
      </c>
      <c r="F261" s="168" t="s">
        <v>853</v>
      </c>
      <c r="H261" s="169">
        <v>6</v>
      </c>
      <c r="I261" s="170"/>
      <c r="L261" s="166"/>
      <c r="M261" s="171"/>
      <c r="N261" s="172"/>
      <c r="O261" s="172"/>
      <c r="P261" s="172"/>
      <c r="Q261" s="172"/>
      <c r="R261" s="172"/>
      <c r="S261" s="172"/>
      <c r="T261" s="173"/>
      <c r="AT261" s="167" t="s">
        <v>155</v>
      </c>
      <c r="AU261" s="167" t="s">
        <v>83</v>
      </c>
      <c r="AV261" s="13" t="s">
        <v>83</v>
      </c>
      <c r="AW261" s="13" t="s">
        <v>30</v>
      </c>
      <c r="AX261" s="13" t="s">
        <v>81</v>
      </c>
      <c r="AY261" s="167" t="s">
        <v>140</v>
      </c>
    </row>
    <row r="262" spans="1:65" s="12" customFormat="1" ht="22.9" customHeight="1">
      <c r="B262" s="131"/>
      <c r="D262" s="132" t="s">
        <v>72</v>
      </c>
      <c r="E262" s="142" t="s">
        <v>399</v>
      </c>
      <c r="F262" s="142" t="s">
        <v>400</v>
      </c>
      <c r="I262" s="134"/>
      <c r="J262" s="143">
        <f>BK262</f>
        <v>0</v>
      </c>
      <c r="L262" s="131"/>
      <c r="M262" s="136"/>
      <c r="N262" s="137"/>
      <c r="O262" s="137"/>
      <c r="P262" s="138">
        <f>SUM(P263:P339)</f>
        <v>0</v>
      </c>
      <c r="Q262" s="137"/>
      <c r="R262" s="138">
        <f>SUM(R263:R339)</f>
        <v>83.299695</v>
      </c>
      <c r="S262" s="137"/>
      <c r="T262" s="139">
        <f>SUM(T263:T339)</f>
        <v>8.6000000000000007E-2</v>
      </c>
      <c r="AR262" s="132" t="s">
        <v>81</v>
      </c>
      <c r="AT262" s="140" t="s">
        <v>72</v>
      </c>
      <c r="AU262" s="140" t="s">
        <v>81</v>
      </c>
      <c r="AY262" s="132" t="s">
        <v>140</v>
      </c>
      <c r="BK262" s="141">
        <f>SUM(BK263:BK339)</f>
        <v>0</v>
      </c>
    </row>
    <row r="263" spans="1:65" s="2" customFormat="1" ht="16.5" customHeight="1">
      <c r="A263" s="33"/>
      <c r="B263" s="144"/>
      <c r="C263" s="182" t="s">
        <v>314</v>
      </c>
      <c r="D263" s="182" t="s">
        <v>231</v>
      </c>
      <c r="E263" s="183" t="s">
        <v>420</v>
      </c>
      <c r="F263" s="184" t="s">
        <v>421</v>
      </c>
      <c r="G263" s="185" t="s">
        <v>393</v>
      </c>
      <c r="H263" s="186">
        <v>1</v>
      </c>
      <c r="I263" s="187"/>
      <c r="J263" s="188">
        <f>ROUND(I263*H263,2)</f>
        <v>0</v>
      </c>
      <c r="K263" s="184" t="s">
        <v>210</v>
      </c>
      <c r="L263" s="189"/>
      <c r="M263" s="190" t="s">
        <v>1</v>
      </c>
      <c r="N263" s="191" t="s">
        <v>38</v>
      </c>
      <c r="O263" s="59"/>
      <c r="P263" s="154">
        <f>O263*H263</f>
        <v>0</v>
      </c>
      <c r="Q263" s="154">
        <v>2.5000000000000001E-3</v>
      </c>
      <c r="R263" s="154">
        <f>Q263*H263</f>
        <v>2.5000000000000001E-3</v>
      </c>
      <c r="S263" s="154">
        <v>0</v>
      </c>
      <c r="T263" s="155">
        <f>S263*H263</f>
        <v>0</v>
      </c>
      <c r="U263" s="33"/>
      <c r="V263" s="33"/>
      <c r="W263" s="33"/>
      <c r="X263" s="33"/>
      <c r="Y263" s="33"/>
      <c r="Z263" s="33"/>
      <c r="AA263" s="33"/>
      <c r="AB263" s="33"/>
      <c r="AC263" s="33"/>
      <c r="AD263" s="33"/>
      <c r="AE263" s="33"/>
      <c r="AR263" s="156" t="s">
        <v>199</v>
      </c>
      <c r="AT263" s="156" t="s">
        <v>231</v>
      </c>
      <c r="AU263" s="156" t="s">
        <v>83</v>
      </c>
      <c r="AY263" s="18" t="s">
        <v>140</v>
      </c>
      <c r="BE263" s="157">
        <f>IF(N263="základní",J263,0)</f>
        <v>0</v>
      </c>
      <c r="BF263" s="157">
        <f>IF(N263="snížená",J263,0)</f>
        <v>0</v>
      </c>
      <c r="BG263" s="157">
        <f>IF(N263="zákl. přenesená",J263,0)</f>
        <v>0</v>
      </c>
      <c r="BH263" s="157">
        <f>IF(N263="sníž. přenesená",J263,0)</f>
        <v>0</v>
      </c>
      <c r="BI263" s="157">
        <f>IF(N263="nulová",J263,0)</f>
        <v>0</v>
      </c>
      <c r="BJ263" s="18" t="s">
        <v>81</v>
      </c>
      <c r="BK263" s="157">
        <f>ROUND(I263*H263,2)</f>
        <v>0</v>
      </c>
      <c r="BL263" s="18" t="s">
        <v>147</v>
      </c>
      <c r="BM263" s="156" t="s">
        <v>854</v>
      </c>
    </row>
    <row r="264" spans="1:65" s="2" customFormat="1" ht="11.25">
      <c r="A264" s="33"/>
      <c r="B264" s="34"/>
      <c r="C264" s="33"/>
      <c r="D264" s="158" t="s">
        <v>149</v>
      </c>
      <c r="E264" s="33"/>
      <c r="F264" s="159" t="s">
        <v>423</v>
      </c>
      <c r="G264" s="33"/>
      <c r="H264" s="33"/>
      <c r="I264" s="160"/>
      <c r="J264" s="33"/>
      <c r="K264" s="33"/>
      <c r="L264" s="34"/>
      <c r="M264" s="161"/>
      <c r="N264" s="162"/>
      <c r="O264" s="59"/>
      <c r="P264" s="59"/>
      <c r="Q264" s="59"/>
      <c r="R264" s="59"/>
      <c r="S264" s="59"/>
      <c r="T264" s="60"/>
      <c r="U264" s="33"/>
      <c r="V264" s="33"/>
      <c r="W264" s="33"/>
      <c r="X264" s="33"/>
      <c r="Y264" s="33"/>
      <c r="Z264" s="33"/>
      <c r="AA264" s="33"/>
      <c r="AB264" s="33"/>
      <c r="AC264" s="33"/>
      <c r="AD264" s="33"/>
      <c r="AE264" s="33"/>
      <c r="AT264" s="18" t="s">
        <v>149</v>
      </c>
      <c r="AU264" s="18" t="s">
        <v>83</v>
      </c>
    </row>
    <row r="265" spans="1:65" s="13" customFormat="1" ht="11.25">
      <c r="B265" s="166"/>
      <c r="D265" s="158" t="s">
        <v>155</v>
      </c>
      <c r="E265" s="167" t="s">
        <v>1</v>
      </c>
      <c r="F265" s="168" t="s">
        <v>855</v>
      </c>
      <c r="H265" s="169">
        <v>1</v>
      </c>
      <c r="I265" s="170"/>
      <c r="L265" s="166"/>
      <c r="M265" s="171"/>
      <c r="N265" s="172"/>
      <c r="O265" s="172"/>
      <c r="P265" s="172"/>
      <c r="Q265" s="172"/>
      <c r="R265" s="172"/>
      <c r="S265" s="172"/>
      <c r="T265" s="173"/>
      <c r="AT265" s="167" t="s">
        <v>155</v>
      </c>
      <c r="AU265" s="167" t="s">
        <v>83</v>
      </c>
      <c r="AV265" s="13" t="s">
        <v>83</v>
      </c>
      <c r="AW265" s="13" t="s">
        <v>30</v>
      </c>
      <c r="AX265" s="13" t="s">
        <v>81</v>
      </c>
      <c r="AY265" s="167" t="s">
        <v>140</v>
      </c>
    </row>
    <row r="266" spans="1:65" s="2" customFormat="1" ht="21.75" customHeight="1">
      <c r="A266" s="33"/>
      <c r="B266" s="144"/>
      <c r="C266" s="182" t="s">
        <v>320</v>
      </c>
      <c r="D266" s="182" t="s">
        <v>231</v>
      </c>
      <c r="E266" s="183" t="s">
        <v>427</v>
      </c>
      <c r="F266" s="184" t="s">
        <v>428</v>
      </c>
      <c r="G266" s="185" t="s">
        <v>393</v>
      </c>
      <c r="H266" s="186">
        <v>1</v>
      </c>
      <c r="I266" s="187"/>
      <c r="J266" s="188">
        <f>ROUND(I266*H266,2)</f>
        <v>0</v>
      </c>
      <c r="K266" s="184" t="s">
        <v>146</v>
      </c>
      <c r="L266" s="189"/>
      <c r="M266" s="190" t="s">
        <v>1</v>
      </c>
      <c r="N266" s="191" t="s">
        <v>38</v>
      </c>
      <c r="O266" s="59"/>
      <c r="P266" s="154">
        <f>O266*H266</f>
        <v>0</v>
      </c>
      <c r="Q266" s="154">
        <v>6.1000000000000004E-3</v>
      </c>
      <c r="R266" s="154">
        <f>Q266*H266</f>
        <v>6.1000000000000004E-3</v>
      </c>
      <c r="S266" s="154">
        <v>0</v>
      </c>
      <c r="T266" s="155">
        <f>S266*H266</f>
        <v>0</v>
      </c>
      <c r="U266" s="33"/>
      <c r="V266" s="33"/>
      <c r="W266" s="33"/>
      <c r="X266" s="33"/>
      <c r="Y266" s="33"/>
      <c r="Z266" s="33"/>
      <c r="AA266" s="33"/>
      <c r="AB266" s="33"/>
      <c r="AC266" s="33"/>
      <c r="AD266" s="33"/>
      <c r="AE266" s="33"/>
      <c r="AR266" s="156" t="s">
        <v>199</v>
      </c>
      <c r="AT266" s="156" t="s">
        <v>231</v>
      </c>
      <c r="AU266" s="156" t="s">
        <v>83</v>
      </c>
      <c r="AY266" s="18" t="s">
        <v>140</v>
      </c>
      <c r="BE266" s="157">
        <f>IF(N266="základní",J266,0)</f>
        <v>0</v>
      </c>
      <c r="BF266" s="157">
        <f>IF(N266="snížená",J266,0)</f>
        <v>0</v>
      </c>
      <c r="BG266" s="157">
        <f>IF(N266="zákl. přenesená",J266,0)</f>
        <v>0</v>
      </c>
      <c r="BH266" s="157">
        <f>IF(N266="sníž. přenesená",J266,0)</f>
        <v>0</v>
      </c>
      <c r="BI266" s="157">
        <f>IF(N266="nulová",J266,0)</f>
        <v>0</v>
      </c>
      <c r="BJ266" s="18" t="s">
        <v>81</v>
      </c>
      <c r="BK266" s="157">
        <f>ROUND(I266*H266,2)</f>
        <v>0</v>
      </c>
      <c r="BL266" s="18" t="s">
        <v>147</v>
      </c>
      <c r="BM266" s="156" t="s">
        <v>856</v>
      </c>
    </row>
    <row r="267" spans="1:65" s="2" customFormat="1" ht="11.25">
      <c r="A267" s="33"/>
      <c r="B267" s="34"/>
      <c r="C267" s="33"/>
      <c r="D267" s="158" t="s">
        <v>149</v>
      </c>
      <c r="E267" s="33"/>
      <c r="F267" s="159" t="s">
        <v>428</v>
      </c>
      <c r="G267" s="33"/>
      <c r="H267" s="33"/>
      <c r="I267" s="160"/>
      <c r="J267" s="33"/>
      <c r="K267" s="33"/>
      <c r="L267" s="34"/>
      <c r="M267" s="161"/>
      <c r="N267" s="162"/>
      <c r="O267" s="59"/>
      <c r="P267" s="59"/>
      <c r="Q267" s="59"/>
      <c r="R267" s="59"/>
      <c r="S267" s="59"/>
      <c r="T267" s="60"/>
      <c r="U267" s="33"/>
      <c r="V267" s="33"/>
      <c r="W267" s="33"/>
      <c r="X267" s="33"/>
      <c r="Y267" s="33"/>
      <c r="Z267" s="33"/>
      <c r="AA267" s="33"/>
      <c r="AB267" s="33"/>
      <c r="AC267" s="33"/>
      <c r="AD267" s="33"/>
      <c r="AE267" s="33"/>
      <c r="AT267" s="18" t="s">
        <v>149</v>
      </c>
      <c r="AU267" s="18" t="s">
        <v>83</v>
      </c>
    </row>
    <row r="268" spans="1:65" s="13" customFormat="1" ht="11.25">
      <c r="B268" s="166"/>
      <c r="D268" s="158" t="s">
        <v>155</v>
      </c>
      <c r="E268" s="167" t="s">
        <v>1</v>
      </c>
      <c r="F268" s="168" t="s">
        <v>81</v>
      </c>
      <c r="H268" s="169">
        <v>1</v>
      </c>
      <c r="I268" s="170"/>
      <c r="L268" s="166"/>
      <c r="M268" s="171"/>
      <c r="N268" s="172"/>
      <c r="O268" s="172"/>
      <c r="P268" s="172"/>
      <c r="Q268" s="172"/>
      <c r="R268" s="172"/>
      <c r="S268" s="172"/>
      <c r="T268" s="173"/>
      <c r="AT268" s="167" t="s">
        <v>155</v>
      </c>
      <c r="AU268" s="167" t="s">
        <v>83</v>
      </c>
      <c r="AV268" s="13" t="s">
        <v>83</v>
      </c>
      <c r="AW268" s="13" t="s">
        <v>30</v>
      </c>
      <c r="AX268" s="13" t="s">
        <v>81</v>
      </c>
      <c r="AY268" s="167" t="s">
        <v>140</v>
      </c>
    </row>
    <row r="269" spans="1:65" s="2" customFormat="1" ht="16.5" customHeight="1">
      <c r="A269" s="33"/>
      <c r="B269" s="144"/>
      <c r="C269" s="182" t="s">
        <v>300</v>
      </c>
      <c r="D269" s="182" t="s">
        <v>231</v>
      </c>
      <c r="E269" s="183" t="s">
        <v>431</v>
      </c>
      <c r="F269" s="184" t="s">
        <v>432</v>
      </c>
      <c r="G269" s="185" t="s">
        <v>393</v>
      </c>
      <c r="H269" s="186">
        <v>1</v>
      </c>
      <c r="I269" s="187"/>
      <c r="J269" s="188">
        <f>ROUND(I269*H269,2)</f>
        <v>0</v>
      </c>
      <c r="K269" s="184" t="s">
        <v>146</v>
      </c>
      <c r="L269" s="189"/>
      <c r="M269" s="190" t="s">
        <v>1</v>
      </c>
      <c r="N269" s="191" t="s">
        <v>38</v>
      </c>
      <c r="O269" s="59"/>
      <c r="P269" s="154">
        <f>O269*H269</f>
        <v>0</v>
      </c>
      <c r="Q269" s="154">
        <v>3.0000000000000001E-3</v>
      </c>
      <c r="R269" s="154">
        <f>Q269*H269</f>
        <v>3.0000000000000001E-3</v>
      </c>
      <c r="S269" s="154">
        <v>0</v>
      </c>
      <c r="T269" s="155">
        <f>S269*H269</f>
        <v>0</v>
      </c>
      <c r="U269" s="33"/>
      <c r="V269" s="33"/>
      <c r="W269" s="33"/>
      <c r="X269" s="33"/>
      <c r="Y269" s="33"/>
      <c r="Z269" s="33"/>
      <c r="AA269" s="33"/>
      <c r="AB269" s="33"/>
      <c r="AC269" s="33"/>
      <c r="AD269" s="33"/>
      <c r="AE269" s="33"/>
      <c r="AR269" s="156" t="s">
        <v>199</v>
      </c>
      <c r="AT269" s="156" t="s">
        <v>231</v>
      </c>
      <c r="AU269" s="156" t="s">
        <v>83</v>
      </c>
      <c r="AY269" s="18" t="s">
        <v>140</v>
      </c>
      <c r="BE269" s="157">
        <f>IF(N269="základní",J269,0)</f>
        <v>0</v>
      </c>
      <c r="BF269" s="157">
        <f>IF(N269="snížená",J269,0)</f>
        <v>0</v>
      </c>
      <c r="BG269" s="157">
        <f>IF(N269="zákl. přenesená",J269,0)</f>
        <v>0</v>
      </c>
      <c r="BH269" s="157">
        <f>IF(N269="sníž. přenesená",J269,0)</f>
        <v>0</v>
      </c>
      <c r="BI269" s="157">
        <f>IF(N269="nulová",J269,0)</f>
        <v>0</v>
      </c>
      <c r="BJ269" s="18" t="s">
        <v>81</v>
      </c>
      <c r="BK269" s="157">
        <f>ROUND(I269*H269,2)</f>
        <v>0</v>
      </c>
      <c r="BL269" s="18" t="s">
        <v>147</v>
      </c>
      <c r="BM269" s="156" t="s">
        <v>857</v>
      </c>
    </row>
    <row r="270" spans="1:65" s="2" customFormat="1" ht="11.25">
      <c r="A270" s="33"/>
      <c r="B270" s="34"/>
      <c r="C270" s="33"/>
      <c r="D270" s="158" t="s">
        <v>149</v>
      </c>
      <c r="E270" s="33"/>
      <c r="F270" s="159" t="s">
        <v>432</v>
      </c>
      <c r="G270" s="33"/>
      <c r="H270" s="33"/>
      <c r="I270" s="160"/>
      <c r="J270" s="33"/>
      <c r="K270" s="33"/>
      <c r="L270" s="34"/>
      <c r="M270" s="161"/>
      <c r="N270" s="162"/>
      <c r="O270" s="59"/>
      <c r="P270" s="59"/>
      <c r="Q270" s="59"/>
      <c r="R270" s="59"/>
      <c r="S270" s="59"/>
      <c r="T270" s="60"/>
      <c r="U270" s="33"/>
      <c r="V270" s="33"/>
      <c r="W270" s="33"/>
      <c r="X270" s="33"/>
      <c r="Y270" s="33"/>
      <c r="Z270" s="33"/>
      <c r="AA270" s="33"/>
      <c r="AB270" s="33"/>
      <c r="AC270" s="33"/>
      <c r="AD270" s="33"/>
      <c r="AE270" s="33"/>
      <c r="AT270" s="18" t="s">
        <v>149</v>
      </c>
      <c r="AU270" s="18" t="s">
        <v>83</v>
      </c>
    </row>
    <row r="271" spans="1:65" s="13" customFormat="1" ht="11.25">
      <c r="B271" s="166"/>
      <c r="D271" s="158" t="s">
        <v>155</v>
      </c>
      <c r="E271" s="167" t="s">
        <v>1</v>
      </c>
      <c r="F271" s="168" t="s">
        <v>81</v>
      </c>
      <c r="H271" s="169">
        <v>1</v>
      </c>
      <c r="I271" s="170"/>
      <c r="L271" s="166"/>
      <c r="M271" s="171"/>
      <c r="N271" s="172"/>
      <c r="O271" s="172"/>
      <c r="P271" s="172"/>
      <c r="Q271" s="172"/>
      <c r="R271" s="172"/>
      <c r="S271" s="172"/>
      <c r="T271" s="173"/>
      <c r="AT271" s="167" t="s">
        <v>155</v>
      </c>
      <c r="AU271" s="167" t="s">
        <v>83</v>
      </c>
      <c r="AV271" s="13" t="s">
        <v>83</v>
      </c>
      <c r="AW271" s="13" t="s">
        <v>30</v>
      </c>
      <c r="AX271" s="13" t="s">
        <v>81</v>
      </c>
      <c r="AY271" s="167" t="s">
        <v>140</v>
      </c>
    </row>
    <row r="272" spans="1:65" s="2" customFormat="1" ht="21.75" customHeight="1">
      <c r="A272" s="33"/>
      <c r="B272" s="144"/>
      <c r="C272" s="182" t="s">
        <v>362</v>
      </c>
      <c r="D272" s="182" t="s">
        <v>231</v>
      </c>
      <c r="E272" s="183" t="s">
        <v>435</v>
      </c>
      <c r="F272" s="184" t="s">
        <v>436</v>
      </c>
      <c r="G272" s="185" t="s">
        <v>393</v>
      </c>
      <c r="H272" s="186">
        <v>2</v>
      </c>
      <c r="I272" s="187"/>
      <c r="J272" s="188">
        <f>ROUND(I272*H272,2)</f>
        <v>0</v>
      </c>
      <c r="K272" s="184" t="s">
        <v>146</v>
      </c>
      <c r="L272" s="189"/>
      <c r="M272" s="190" t="s">
        <v>1</v>
      </c>
      <c r="N272" s="191" t="s">
        <v>38</v>
      </c>
      <c r="O272" s="59"/>
      <c r="P272" s="154">
        <f>O272*H272</f>
        <v>0</v>
      </c>
      <c r="Q272" s="154">
        <v>3.5E-4</v>
      </c>
      <c r="R272" s="154">
        <f>Q272*H272</f>
        <v>6.9999999999999999E-4</v>
      </c>
      <c r="S272" s="154">
        <v>0</v>
      </c>
      <c r="T272" s="155">
        <f>S272*H272</f>
        <v>0</v>
      </c>
      <c r="U272" s="33"/>
      <c r="V272" s="33"/>
      <c r="W272" s="33"/>
      <c r="X272" s="33"/>
      <c r="Y272" s="33"/>
      <c r="Z272" s="33"/>
      <c r="AA272" s="33"/>
      <c r="AB272" s="33"/>
      <c r="AC272" s="33"/>
      <c r="AD272" s="33"/>
      <c r="AE272" s="33"/>
      <c r="AR272" s="156" t="s">
        <v>199</v>
      </c>
      <c r="AT272" s="156" t="s">
        <v>231</v>
      </c>
      <c r="AU272" s="156" t="s">
        <v>83</v>
      </c>
      <c r="AY272" s="18" t="s">
        <v>140</v>
      </c>
      <c r="BE272" s="157">
        <f>IF(N272="základní",J272,0)</f>
        <v>0</v>
      </c>
      <c r="BF272" s="157">
        <f>IF(N272="snížená",J272,0)</f>
        <v>0</v>
      </c>
      <c r="BG272" s="157">
        <f>IF(N272="zákl. přenesená",J272,0)</f>
        <v>0</v>
      </c>
      <c r="BH272" s="157">
        <f>IF(N272="sníž. přenesená",J272,0)</f>
        <v>0</v>
      </c>
      <c r="BI272" s="157">
        <f>IF(N272="nulová",J272,0)</f>
        <v>0</v>
      </c>
      <c r="BJ272" s="18" t="s">
        <v>81</v>
      </c>
      <c r="BK272" s="157">
        <f>ROUND(I272*H272,2)</f>
        <v>0</v>
      </c>
      <c r="BL272" s="18" t="s">
        <v>147</v>
      </c>
      <c r="BM272" s="156" t="s">
        <v>858</v>
      </c>
    </row>
    <row r="273" spans="1:65" s="2" customFormat="1" ht="11.25">
      <c r="A273" s="33"/>
      <c r="B273" s="34"/>
      <c r="C273" s="33"/>
      <c r="D273" s="158" t="s">
        <v>149</v>
      </c>
      <c r="E273" s="33"/>
      <c r="F273" s="159" t="s">
        <v>436</v>
      </c>
      <c r="G273" s="33"/>
      <c r="H273" s="33"/>
      <c r="I273" s="160"/>
      <c r="J273" s="33"/>
      <c r="K273" s="33"/>
      <c r="L273" s="34"/>
      <c r="M273" s="161"/>
      <c r="N273" s="162"/>
      <c r="O273" s="59"/>
      <c r="P273" s="59"/>
      <c r="Q273" s="59"/>
      <c r="R273" s="59"/>
      <c r="S273" s="59"/>
      <c r="T273" s="60"/>
      <c r="U273" s="33"/>
      <c r="V273" s="33"/>
      <c r="W273" s="33"/>
      <c r="X273" s="33"/>
      <c r="Y273" s="33"/>
      <c r="Z273" s="33"/>
      <c r="AA273" s="33"/>
      <c r="AB273" s="33"/>
      <c r="AC273" s="33"/>
      <c r="AD273" s="33"/>
      <c r="AE273" s="33"/>
      <c r="AT273" s="18" t="s">
        <v>149</v>
      </c>
      <c r="AU273" s="18" t="s">
        <v>83</v>
      </c>
    </row>
    <row r="274" spans="1:65" s="13" customFormat="1" ht="11.25">
      <c r="B274" s="166"/>
      <c r="D274" s="158" t="s">
        <v>155</v>
      </c>
      <c r="E274" s="167" t="s">
        <v>1</v>
      </c>
      <c r="F274" s="168" t="s">
        <v>83</v>
      </c>
      <c r="H274" s="169">
        <v>2</v>
      </c>
      <c r="I274" s="170"/>
      <c r="L274" s="166"/>
      <c r="M274" s="171"/>
      <c r="N274" s="172"/>
      <c r="O274" s="172"/>
      <c r="P274" s="172"/>
      <c r="Q274" s="172"/>
      <c r="R274" s="172"/>
      <c r="S274" s="172"/>
      <c r="T274" s="173"/>
      <c r="AT274" s="167" t="s">
        <v>155</v>
      </c>
      <c r="AU274" s="167" t="s">
        <v>83</v>
      </c>
      <c r="AV274" s="13" t="s">
        <v>83</v>
      </c>
      <c r="AW274" s="13" t="s">
        <v>30</v>
      </c>
      <c r="AX274" s="13" t="s">
        <v>81</v>
      </c>
      <c r="AY274" s="167" t="s">
        <v>140</v>
      </c>
    </row>
    <row r="275" spans="1:65" s="2" customFormat="1" ht="16.5" customHeight="1">
      <c r="A275" s="33"/>
      <c r="B275" s="144"/>
      <c r="C275" s="182" t="s">
        <v>370</v>
      </c>
      <c r="D275" s="182" t="s">
        <v>231</v>
      </c>
      <c r="E275" s="183" t="s">
        <v>439</v>
      </c>
      <c r="F275" s="184" t="s">
        <v>440</v>
      </c>
      <c r="G275" s="185" t="s">
        <v>393</v>
      </c>
      <c r="H275" s="186">
        <v>1</v>
      </c>
      <c r="I275" s="187"/>
      <c r="J275" s="188">
        <f>ROUND(I275*H275,2)</f>
        <v>0</v>
      </c>
      <c r="K275" s="184" t="s">
        <v>146</v>
      </c>
      <c r="L275" s="189"/>
      <c r="M275" s="190" t="s">
        <v>1</v>
      </c>
      <c r="N275" s="191" t="s">
        <v>38</v>
      </c>
      <c r="O275" s="59"/>
      <c r="P275" s="154">
        <f>O275*H275</f>
        <v>0</v>
      </c>
      <c r="Q275" s="154">
        <v>1E-4</v>
      </c>
      <c r="R275" s="154">
        <f>Q275*H275</f>
        <v>1E-4</v>
      </c>
      <c r="S275" s="154">
        <v>0</v>
      </c>
      <c r="T275" s="155">
        <f>S275*H275</f>
        <v>0</v>
      </c>
      <c r="U275" s="33"/>
      <c r="V275" s="33"/>
      <c r="W275" s="33"/>
      <c r="X275" s="33"/>
      <c r="Y275" s="33"/>
      <c r="Z275" s="33"/>
      <c r="AA275" s="33"/>
      <c r="AB275" s="33"/>
      <c r="AC275" s="33"/>
      <c r="AD275" s="33"/>
      <c r="AE275" s="33"/>
      <c r="AR275" s="156" t="s">
        <v>199</v>
      </c>
      <c r="AT275" s="156" t="s">
        <v>231</v>
      </c>
      <c r="AU275" s="156" t="s">
        <v>83</v>
      </c>
      <c r="AY275" s="18" t="s">
        <v>140</v>
      </c>
      <c r="BE275" s="157">
        <f>IF(N275="základní",J275,0)</f>
        <v>0</v>
      </c>
      <c r="BF275" s="157">
        <f>IF(N275="snížená",J275,0)</f>
        <v>0</v>
      </c>
      <c r="BG275" s="157">
        <f>IF(N275="zákl. přenesená",J275,0)</f>
        <v>0</v>
      </c>
      <c r="BH275" s="157">
        <f>IF(N275="sníž. přenesená",J275,0)</f>
        <v>0</v>
      </c>
      <c r="BI275" s="157">
        <f>IF(N275="nulová",J275,0)</f>
        <v>0</v>
      </c>
      <c r="BJ275" s="18" t="s">
        <v>81</v>
      </c>
      <c r="BK275" s="157">
        <f>ROUND(I275*H275,2)</f>
        <v>0</v>
      </c>
      <c r="BL275" s="18" t="s">
        <v>147</v>
      </c>
      <c r="BM275" s="156" t="s">
        <v>859</v>
      </c>
    </row>
    <row r="276" spans="1:65" s="2" customFormat="1" ht="11.25">
      <c r="A276" s="33"/>
      <c r="B276" s="34"/>
      <c r="C276" s="33"/>
      <c r="D276" s="158" t="s">
        <v>149</v>
      </c>
      <c r="E276" s="33"/>
      <c r="F276" s="159" t="s">
        <v>440</v>
      </c>
      <c r="G276" s="33"/>
      <c r="H276" s="33"/>
      <c r="I276" s="160"/>
      <c r="J276" s="33"/>
      <c r="K276" s="33"/>
      <c r="L276" s="34"/>
      <c r="M276" s="161"/>
      <c r="N276" s="162"/>
      <c r="O276" s="59"/>
      <c r="P276" s="59"/>
      <c r="Q276" s="59"/>
      <c r="R276" s="59"/>
      <c r="S276" s="59"/>
      <c r="T276" s="60"/>
      <c r="U276" s="33"/>
      <c r="V276" s="33"/>
      <c r="W276" s="33"/>
      <c r="X276" s="33"/>
      <c r="Y276" s="33"/>
      <c r="Z276" s="33"/>
      <c r="AA276" s="33"/>
      <c r="AB276" s="33"/>
      <c r="AC276" s="33"/>
      <c r="AD276" s="33"/>
      <c r="AE276" s="33"/>
      <c r="AT276" s="18" t="s">
        <v>149</v>
      </c>
      <c r="AU276" s="18" t="s">
        <v>83</v>
      </c>
    </row>
    <row r="277" spans="1:65" s="13" customFormat="1" ht="11.25">
      <c r="B277" s="166"/>
      <c r="D277" s="158" t="s">
        <v>155</v>
      </c>
      <c r="E277" s="167" t="s">
        <v>1</v>
      </c>
      <c r="F277" s="168" t="s">
        <v>81</v>
      </c>
      <c r="H277" s="169">
        <v>1</v>
      </c>
      <c r="I277" s="170"/>
      <c r="L277" s="166"/>
      <c r="M277" s="171"/>
      <c r="N277" s="172"/>
      <c r="O277" s="172"/>
      <c r="P277" s="172"/>
      <c r="Q277" s="172"/>
      <c r="R277" s="172"/>
      <c r="S277" s="172"/>
      <c r="T277" s="173"/>
      <c r="AT277" s="167" t="s">
        <v>155</v>
      </c>
      <c r="AU277" s="167" t="s">
        <v>83</v>
      </c>
      <c r="AV277" s="13" t="s">
        <v>83</v>
      </c>
      <c r="AW277" s="13" t="s">
        <v>30</v>
      </c>
      <c r="AX277" s="13" t="s">
        <v>81</v>
      </c>
      <c r="AY277" s="167" t="s">
        <v>140</v>
      </c>
    </row>
    <row r="278" spans="1:65" s="2" customFormat="1" ht="24.2" customHeight="1">
      <c r="A278" s="33"/>
      <c r="B278" s="144"/>
      <c r="C278" s="145" t="s">
        <v>860</v>
      </c>
      <c r="D278" s="145" t="s">
        <v>142</v>
      </c>
      <c r="E278" s="146" t="s">
        <v>443</v>
      </c>
      <c r="F278" s="147" t="s">
        <v>444</v>
      </c>
      <c r="G278" s="148" t="s">
        <v>393</v>
      </c>
      <c r="H278" s="149">
        <v>1</v>
      </c>
      <c r="I278" s="150"/>
      <c r="J278" s="151">
        <f>ROUND(I278*H278,2)</f>
        <v>0</v>
      </c>
      <c r="K278" s="147" t="s">
        <v>146</v>
      </c>
      <c r="L278" s="34"/>
      <c r="M278" s="152" t="s">
        <v>1</v>
      </c>
      <c r="N278" s="153" t="s">
        <v>38</v>
      </c>
      <c r="O278" s="59"/>
      <c r="P278" s="154">
        <f>O278*H278</f>
        <v>0</v>
      </c>
      <c r="Q278" s="154">
        <v>0.10940999999999999</v>
      </c>
      <c r="R278" s="154">
        <f>Q278*H278</f>
        <v>0.10940999999999999</v>
      </c>
      <c r="S278" s="154">
        <v>0</v>
      </c>
      <c r="T278" s="155">
        <f>S278*H278</f>
        <v>0</v>
      </c>
      <c r="U278" s="33"/>
      <c r="V278" s="33"/>
      <c r="W278" s="33"/>
      <c r="X278" s="33"/>
      <c r="Y278" s="33"/>
      <c r="Z278" s="33"/>
      <c r="AA278" s="33"/>
      <c r="AB278" s="33"/>
      <c r="AC278" s="33"/>
      <c r="AD278" s="33"/>
      <c r="AE278" s="33"/>
      <c r="AR278" s="156" t="s">
        <v>147</v>
      </c>
      <c r="AT278" s="156" t="s">
        <v>142</v>
      </c>
      <c r="AU278" s="156" t="s">
        <v>83</v>
      </c>
      <c r="AY278" s="18" t="s">
        <v>140</v>
      </c>
      <c r="BE278" s="157">
        <f>IF(N278="základní",J278,0)</f>
        <v>0</v>
      </c>
      <c r="BF278" s="157">
        <f>IF(N278="snížená",J278,0)</f>
        <v>0</v>
      </c>
      <c r="BG278" s="157">
        <f>IF(N278="zákl. přenesená",J278,0)</f>
        <v>0</v>
      </c>
      <c r="BH278" s="157">
        <f>IF(N278="sníž. přenesená",J278,0)</f>
        <v>0</v>
      </c>
      <c r="BI278" s="157">
        <f>IF(N278="nulová",J278,0)</f>
        <v>0</v>
      </c>
      <c r="BJ278" s="18" t="s">
        <v>81</v>
      </c>
      <c r="BK278" s="157">
        <f>ROUND(I278*H278,2)</f>
        <v>0</v>
      </c>
      <c r="BL278" s="18" t="s">
        <v>147</v>
      </c>
      <c r="BM278" s="156" t="s">
        <v>861</v>
      </c>
    </row>
    <row r="279" spans="1:65" s="2" customFormat="1" ht="19.5">
      <c r="A279" s="33"/>
      <c r="B279" s="34"/>
      <c r="C279" s="33"/>
      <c r="D279" s="158" t="s">
        <v>149</v>
      </c>
      <c r="E279" s="33"/>
      <c r="F279" s="159" t="s">
        <v>446</v>
      </c>
      <c r="G279" s="33"/>
      <c r="H279" s="33"/>
      <c r="I279" s="160"/>
      <c r="J279" s="33"/>
      <c r="K279" s="33"/>
      <c r="L279" s="34"/>
      <c r="M279" s="161"/>
      <c r="N279" s="162"/>
      <c r="O279" s="59"/>
      <c r="P279" s="59"/>
      <c r="Q279" s="59"/>
      <c r="R279" s="59"/>
      <c r="S279" s="59"/>
      <c r="T279" s="60"/>
      <c r="U279" s="33"/>
      <c r="V279" s="33"/>
      <c r="W279" s="33"/>
      <c r="X279" s="33"/>
      <c r="Y279" s="33"/>
      <c r="Z279" s="33"/>
      <c r="AA279" s="33"/>
      <c r="AB279" s="33"/>
      <c r="AC279" s="33"/>
      <c r="AD279" s="33"/>
      <c r="AE279" s="33"/>
      <c r="AT279" s="18" t="s">
        <v>149</v>
      </c>
      <c r="AU279" s="18" t="s">
        <v>83</v>
      </c>
    </row>
    <row r="280" spans="1:65" s="2" customFormat="1" ht="11.25">
      <c r="A280" s="33"/>
      <c r="B280" s="34"/>
      <c r="C280" s="33"/>
      <c r="D280" s="163" t="s">
        <v>151</v>
      </c>
      <c r="E280" s="33"/>
      <c r="F280" s="164" t="s">
        <v>447</v>
      </c>
      <c r="G280" s="33"/>
      <c r="H280" s="33"/>
      <c r="I280" s="160"/>
      <c r="J280" s="33"/>
      <c r="K280" s="33"/>
      <c r="L280" s="34"/>
      <c r="M280" s="161"/>
      <c r="N280" s="162"/>
      <c r="O280" s="59"/>
      <c r="P280" s="59"/>
      <c r="Q280" s="59"/>
      <c r="R280" s="59"/>
      <c r="S280" s="59"/>
      <c r="T280" s="60"/>
      <c r="U280" s="33"/>
      <c r="V280" s="33"/>
      <c r="W280" s="33"/>
      <c r="X280" s="33"/>
      <c r="Y280" s="33"/>
      <c r="Z280" s="33"/>
      <c r="AA280" s="33"/>
      <c r="AB280" s="33"/>
      <c r="AC280" s="33"/>
      <c r="AD280" s="33"/>
      <c r="AE280" s="33"/>
      <c r="AT280" s="18" t="s">
        <v>151</v>
      </c>
      <c r="AU280" s="18" t="s">
        <v>83</v>
      </c>
    </row>
    <row r="281" spans="1:65" s="2" customFormat="1" ht="87.75">
      <c r="A281" s="33"/>
      <c r="B281" s="34"/>
      <c r="C281" s="33"/>
      <c r="D281" s="158" t="s">
        <v>153</v>
      </c>
      <c r="E281" s="33"/>
      <c r="F281" s="165" t="s">
        <v>448</v>
      </c>
      <c r="G281" s="33"/>
      <c r="H281" s="33"/>
      <c r="I281" s="160"/>
      <c r="J281" s="33"/>
      <c r="K281" s="33"/>
      <c r="L281" s="34"/>
      <c r="M281" s="161"/>
      <c r="N281" s="162"/>
      <c r="O281" s="59"/>
      <c r="P281" s="59"/>
      <c r="Q281" s="59"/>
      <c r="R281" s="59"/>
      <c r="S281" s="59"/>
      <c r="T281" s="60"/>
      <c r="U281" s="33"/>
      <c r="V281" s="33"/>
      <c r="W281" s="33"/>
      <c r="X281" s="33"/>
      <c r="Y281" s="33"/>
      <c r="Z281" s="33"/>
      <c r="AA281" s="33"/>
      <c r="AB281" s="33"/>
      <c r="AC281" s="33"/>
      <c r="AD281" s="33"/>
      <c r="AE281" s="33"/>
      <c r="AT281" s="18" t="s">
        <v>153</v>
      </c>
      <c r="AU281" s="18" t="s">
        <v>83</v>
      </c>
    </row>
    <row r="282" spans="1:65" s="13" customFormat="1" ht="11.25">
      <c r="B282" s="166"/>
      <c r="D282" s="158" t="s">
        <v>155</v>
      </c>
      <c r="E282" s="167" t="s">
        <v>1</v>
      </c>
      <c r="F282" s="168" t="s">
        <v>449</v>
      </c>
      <c r="H282" s="169">
        <v>1</v>
      </c>
      <c r="I282" s="170"/>
      <c r="L282" s="166"/>
      <c r="M282" s="171"/>
      <c r="N282" s="172"/>
      <c r="O282" s="172"/>
      <c r="P282" s="172"/>
      <c r="Q282" s="172"/>
      <c r="R282" s="172"/>
      <c r="S282" s="172"/>
      <c r="T282" s="173"/>
      <c r="AT282" s="167" t="s">
        <v>155</v>
      </c>
      <c r="AU282" s="167" t="s">
        <v>83</v>
      </c>
      <c r="AV282" s="13" t="s">
        <v>83</v>
      </c>
      <c r="AW282" s="13" t="s">
        <v>30</v>
      </c>
      <c r="AX282" s="13" t="s">
        <v>73</v>
      </c>
      <c r="AY282" s="167" t="s">
        <v>140</v>
      </c>
    </row>
    <row r="283" spans="1:65" s="14" customFormat="1" ht="11.25">
      <c r="B283" s="174"/>
      <c r="D283" s="158" t="s">
        <v>155</v>
      </c>
      <c r="E283" s="175" t="s">
        <v>1</v>
      </c>
      <c r="F283" s="176" t="s">
        <v>157</v>
      </c>
      <c r="H283" s="177">
        <v>1</v>
      </c>
      <c r="I283" s="178"/>
      <c r="L283" s="174"/>
      <c r="M283" s="179"/>
      <c r="N283" s="180"/>
      <c r="O283" s="180"/>
      <c r="P283" s="180"/>
      <c r="Q283" s="180"/>
      <c r="R283" s="180"/>
      <c r="S283" s="180"/>
      <c r="T283" s="181"/>
      <c r="AT283" s="175" t="s">
        <v>155</v>
      </c>
      <c r="AU283" s="175" t="s">
        <v>83</v>
      </c>
      <c r="AV283" s="14" t="s">
        <v>147</v>
      </c>
      <c r="AW283" s="14" t="s">
        <v>30</v>
      </c>
      <c r="AX283" s="14" t="s">
        <v>81</v>
      </c>
      <c r="AY283" s="175" t="s">
        <v>140</v>
      </c>
    </row>
    <row r="284" spans="1:65" s="2" customFormat="1" ht="24.2" customHeight="1">
      <c r="A284" s="33"/>
      <c r="B284" s="144"/>
      <c r="C284" s="145" t="s">
        <v>704</v>
      </c>
      <c r="D284" s="145" t="s">
        <v>142</v>
      </c>
      <c r="E284" s="146" t="s">
        <v>451</v>
      </c>
      <c r="F284" s="147" t="s">
        <v>452</v>
      </c>
      <c r="G284" s="148" t="s">
        <v>145</v>
      </c>
      <c r="H284" s="149">
        <v>2</v>
      </c>
      <c r="I284" s="150"/>
      <c r="J284" s="151">
        <f>ROUND(I284*H284,2)</f>
        <v>0</v>
      </c>
      <c r="K284" s="147" t="s">
        <v>146</v>
      </c>
      <c r="L284" s="34"/>
      <c r="M284" s="152" t="s">
        <v>1</v>
      </c>
      <c r="N284" s="153" t="s">
        <v>38</v>
      </c>
      <c r="O284" s="59"/>
      <c r="P284" s="154">
        <f>O284*H284</f>
        <v>0</v>
      </c>
      <c r="Q284" s="154">
        <v>2.5999999999999999E-3</v>
      </c>
      <c r="R284" s="154">
        <f>Q284*H284</f>
        <v>5.1999999999999998E-3</v>
      </c>
      <c r="S284" s="154">
        <v>0</v>
      </c>
      <c r="T284" s="155">
        <f>S284*H284</f>
        <v>0</v>
      </c>
      <c r="U284" s="33"/>
      <c r="V284" s="33"/>
      <c r="W284" s="33"/>
      <c r="X284" s="33"/>
      <c r="Y284" s="33"/>
      <c r="Z284" s="33"/>
      <c r="AA284" s="33"/>
      <c r="AB284" s="33"/>
      <c r="AC284" s="33"/>
      <c r="AD284" s="33"/>
      <c r="AE284" s="33"/>
      <c r="AR284" s="156" t="s">
        <v>147</v>
      </c>
      <c r="AT284" s="156" t="s">
        <v>142</v>
      </c>
      <c r="AU284" s="156" t="s">
        <v>83</v>
      </c>
      <c r="AY284" s="18" t="s">
        <v>140</v>
      </c>
      <c r="BE284" s="157">
        <f>IF(N284="základní",J284,0)</f>
        <v>0</v>
      </c>
      <c r="BF284" s="157">
        <f>IF(N284="snížená",J284,0)</f>
        <v>0</v>
      </c>
      <c r="BG284" s="157">
        <f>IF(N284="zákl. přenesená",J284,0)</f>
        <v>0</v>
      </c>
      <c r="BH284" s="157">
        <f>IF(N284="sníž. přenesená",J284,0)</f>
        <v>0</v>
      </c>
      <c r="BI284" s="157">
        <f>IF(N284="nulová",J284,0)</f>
        <v>0</v>
      </c>
      <c r="BJ284" s="18" t="s">
        <v>81</v>
      </c>
      <c r="BK284" s="157">
        <f>ROUND(I284*H284,2)</f>
        <v>0</v>
      </c>
      <c r="BL284" s="18" t="s">
        <v>147</v>
      </c>
      <c r="BM284" s="156" t="s">
        <v>862</v>
      </c>
    </row>
    <row r="285" spans="1:65" s="2" customFormat="1" ht="19.5">
      <c r="A285" s="33"/>
      <c r="B285" s="34"/>
      <c r="C285" s="33"/>
      <c r="D285" s="158" t="s">
        <v>149</v>
      </c>
      <c r="E285" s="33"/>
      <c r="F285" s="159" t="s">
        <v>454</v>
      </c>
      <c r="G285" s="33"/>
      <c r="H285" s="33"/>
      <c r="I285" s="160"/>
      <c r="J285" s="33"/>
      <c r="K285" s="33"/>
      <c r="L285" s="34"/>
      <c r="M285" s="161"/>
      <c r="N285" s="162"/>
      <c r="O285" s="59"/>
      <c r="P285" s="59"/>
      <c r="Q285" s="59"/>
      <c r="R285" s="59"/>
      <c r="S285" s="59"/>
      <c r="T285" s="60"/>
      <c r="U285" s="33"/>
      <c r="V285" s="33"/>
      <c r="W285" s="33"/>
      <c r="X285" s="33"/>
      <c r="Y285" s="33"/>
      <c r="Z285" s="33"/>
      <c r="AA285" s="33"/>
      <c r="AB285" s="33"/>
      <c r="AC285" s="33"/>
      <c r="AD285" s="33"/>
      <c r="AE285" s="33"/>
      <c r="AT285" s="18" t="s">
        <v>149</v>
      </c>
      <c r="AU285" s="18" t="s">
        <v>83</v>
      </c>
    </row>
    <row r="286" spans="1:65" s="2" customFormat="1" ht="11.25">
      <c r="A286" s="33"/>
      <c r="B286" s="34"/>
      <c r="C286" s="33"/>
      <c r="D286" s="163" t="s">
        <v>151</v>
      </c>
      <c r="E286" s="33"/>
      <c r="F286" s="164" t="s">
        <v>455</v>
      </c>
      <c r="G286" s="33"/>
      <c r="H286" s="33"/>
      <c r="I286" s="160"/>
      <c r="J286" s="33"/>
      <c r="K286" s="33"/>
      <c r="L286" s="34"/>
      <c r="M286" s="161"/>
      <c r="N286" s="162"/>
      <c r="O286" s="59"/>
      <c r="P286" s="59"/>
      <c r="Q286" s="59"/>
      <c r="R286" s="59"/>
      <c r="S286" s="59"/>
      <c r="T286" s="60"/>
      <c r="U286" s="33"/>
      <c r="V286" s="33"/>
      <c r="W286" s="33"/>
      <c r="X286" s="33"/>
      <c r="Y286" s="33"/>
      <c r="Z286" s="33"/>
      <c r="AA286" s="33"/>
      <c r="AB286" s="33"/>
      <c r="AC286" s="33"/>
      <c r="AD286" s="33"/>
      <c r="AE286" s="33"/>
      <c r="AT286" s="18" t="s">
        <v>151</v>
      </c>
      <c r="AU286" s="18" t="s">
        <v>83</v>
      </c>
    </row>
    <row r="287" spans="1:65" s="2" customFormat="1" ht="107.25">
      <c r="A287" s="33"/>
      <c r="B287" s="34"/>
      <c r="C287" s="33"/>
      <c r="D287" s="158" t="s">
        <v>153</v>
      </c>
      <c r="E287" s="33"/>
      <c r="F287" s="165" t="s">
        <v>456</v>
      </c>
      <c r="G287" s="33"/>
      <c r="H287" s="33"/>
      <c r="I287" s="160"/>
      <c r="J287" s="33"/>
      <c r="K287" s="33"/>
      <c r="L287" s="34"/>
      <c r="M287" s="161"/>
      <c r="N287" s="162"/>
      <c r="O287" s="59"/>
      <c r="P287" s="59"/>
      <c r="Q287" s="59"/>
      <c r="R287" s="59"/>
      <c r="S287" s="59"/>
      <c r="T287" s="60"/>
      <c r="U287" s="33"/>
      <c r="V287" s="33"/>
      <c r="W287" s="33"/>
      <c r="X287" s="33"/>
      <c r="Y287" s="33"/>
      <c r="Z287" s="33"/>
      <c r="AA287" s="33"/>
      <c r="AB287" s="33"/>
      <c r="AC287" s="33"/>
      <c r="AD287" s="33"/>
      <c r="AE287" s="33"/>
      <c r="AT287" s="18" t="s">
        <v>153</v>
      </c>
      <c r="AU287" s="18" t="s">
        <v>83</v>
      </c>
    </row>
    <row r="288" spans="1:65" s="13" customFormat="1" ht="11.25">
      <c r="B288" s="166"/>
      <c r="D288" s="158" t="s">
        <v>155</v>
      </c>
      <c r="E288" s="167" t="s">
        <v>1</v>
      </c>
      <c r="F288" s="168" t="s">
        <v>83</v>
      </c>
      <c r="H288" s="169">
        <v>2</v>
      </c>
      <c r="I288" s="170"/>
      <c r="L288" s="166"/>
      <c r="M288" s="171"/>
      <c r="N288" s="172"/>
      <c r="O288" s="172"/>
      <c r="P288" s="172"/>
      <c r="Q288" s="172"/>
      <c r="R288" s="172"/>
      <c r="S288" s="172"/>
      <c r="T288" s="173"/>
      <c r="AT288" s="167" t="s">
        <v>155</v>
      </c>
      <c r="AU288" s="167" t="s">
        <v>83</v>
      </c>
      <c r="AV288" s="13" t="s">
        <v>83</v>
      </c>
      <c r="AW288" s="13" t="s">
        <v>30</v>
      </c>
      <c r="AX288" s="13" t="s">
        <v>81</v>
      </c>
      <c r="AY288" s="167" t="s">
        <v>140</v>
      </c>
    </row>
    <row r="289" spans="1:65" s="2" customFormat="1" ht="16.5" customHeight="1">
      <c r="A289" s="33"/>
      <c r="B289" s="144"/>
      <c r="C289" s="145" t="s">
        <v>375</v>
      </c>
      <c r="D289" s="145" t="s">
        <v>142</v>
      </c>
      <c r="E289" s="146" t="s">
        <v>460</v>
      </c>
      <c r="F289" s="147" t="s">
        <v>461</v>
      </c>
      <c r="G289" s="148" t="s">
        <v>145</v>
      </c>
      <c r="H289" s="149">
        <v>2</v>
      </c>
      <c r="I289" s="150"/>
      <c r="J289" s="151">
        <f>ROUND(I289*H289,2)</f>
        <v>0</v>
      </c>
      <c r="K289" s="147" t="s">
        <v>146</v>
      </c>
      <c r="L289" s="34"/>
      <c r="M289" s="152" t="s">
        <v>1</v>
      </c>
      <c r="N289" s="153" t="s">
        <v>38</v>
      </c>
      <c r="O289" s="59"/>
      <c r="P289" s="154">
        <f>O289*H289</f>
        <v>0</v>
      </c>
      <c r="Q289" s="154">
        <v>1.0000000000000001E-5</v>
      </c>
      <c r="R289" s="154">
        <f>Q289*H289</f>
        <v>2.0000000000000002E-5</v>
      </c>
      <c r="S289" s="154">
        <v>0</v>
      </c>
      <c r="T289" s="155">
        <f>S289*H289</f>
        <v>0</v>
      </c>
      <c r="U289" s="33"/>
      <c r="V289" s="33"/>
      <c r="W289" s="33"/>
      <c r="X289" s="33"/>
      <c r="Y289" s="33"/>
      <c r="Z289" s="33"/>
      <c r="AA289" s="33"/>
      <c r="AB289" s="33"/>
      <c r="AC289" s="33"/>
      <c r="AD289" s="33"/>
      <c r="AE289" s="33"/>
      <c r="AR289" s="156" t="s">
        <v>147</v>
      </c>
      <c r="AT289" s="156" t="s">
        <v>142</v>
      </c>
      <c r="AU289" s="156" t="s">
        <v>83</v>
      </c>
      <c r="AY289" s="18" t="s">
        <v>140</v>
      </c>
      <c r="BE289" s="157">
        <f>IF(N289="základní",J289,0)</f>
        <v>0</v>
      </c>
      <c r="BF289" s="157">
        <f>IF(N289="snížená",J289,0)</f>
        <v>0</v>
      </c>
      <c r="BG289" s="157">
        <f>IF(N289="zákl. přenesená",J289,0)</f>
        <v>0</v>
      </c>
      <c r="BH289" s="157">
        <f>IF(N289="sníž. přenesená",J289,0)</f>
        <v>0</v>
      </c>
      <c r="BI289" s="157">
        <f>IF(N289="nulová",J289,0)</f>
        <v>0</v>
      </c>
      <c r="BJ289" s="18" t="s">
        <v>81</v>
      </c>
      <c r="BK289" s="157">
        <f>ROUND(I289*H289,2)</f>
        <v>0</v>
      </c>
      <c r="BL289" s="18" t="s">
        <v>147</v>
      </c>
      <c r="BM289" s="156" t="s">
        <v>863</v>
      </c>
    </row>
    <row r="290" spans="1:65" s="2" customFormat="1" ht="19.5">
      <c r="A290" s="33"/>
      <c r="B290" s="34"/>
      <c r="C290" s="33"/>
      <c r="D290" s="158" t="s">
        <v>149</v>
      </c>
      <c r="E290" s="33"/>
      <c r="F290" s="159" t="s">
        <v>463</v>
      </c>
      <c r="G290" s="33"/>
      <c r="H290" s="33"/>
      <c r="I290" s="160"/>
      <c r="J290" s="33"/>
      <c r="K290" s="33"/>
      <c r="L290" s="34"/>
      <c r="M290" s="161"/>
      <c r="N290" s="162"/>
      <c r="O290" s="59"/>
      <c r="P290" s="59"/>
      <c r="Q290" s="59"/>
      <c r="R290" s="59"/>
      <c r="S290" s="59"/>
      <c r="T290" s="60"/>
      <c r="U290" s="33"/>
      <c r="V290" s="33"/>
      <c r="W290" s="33"/>
      <c r="X290" s="33"/>
      <c r="Y290" s="33"/>
      <c r="Z290" s="33"/>
      <c r="AA290" s="33"/>
      <c r="AB290" s="33"/>
      <c r="AC290" s="33"/>
      <c r="AD290" s="33"/>
      <c r="AE290" s="33"/>
      <c r="AT290" s="18" t="s">
        <v>149</v>
      </c>
      <c r="AU290" s="18" t="s">
        <v>83</v>
      </c>
    </row>
    <row r="291" spans="1:65" s="2" customFormat="1" ht="11.25">
      <c r="A291" s="33"/>
      <c r="B291" s="34"/>
      <c r="C291" s="33"/>
      <c r="D291" s="163" t="s">
        <v>151</v>
      </c>
      <c r="E291" s="33"/>
      <c r="F291" s="164" t="s">
        <v>464</v>
      </c>
      <c r="G291" s="33"/>
      <c r="H291" s="33"/>
      <c r="I291" s="160"/>
      <c r="J291" s="33"/>
      <c r="K291" s="33"/>
      <c r="L291" s="34"/>
      <c r="M291" s="161"/>
      <c r="N291" s="162"/>
      <c r="O291" s="59"/>
      <c r="P291" s="59"/>
      <c r="Q291" s="59"/>
      <c r="R291" s="59"/>
      <c r="S291" s="59"/>
      <c r="T291" s="60"/>
      <c r="U291" s="33"/>
      <c r="V291" s="33"/>
      <c r="W291" s="33"/>
      <c r="X291" s="33"/>
      <c r="Y291" s="33"/>
      <c r="Z291" s="33"/>
      <c r="AA291" s="33"/>
      <c r="AB291" s="33"/>
      <c r="AC291" s="33"/>
      <c r="AD291" s="33"/>
      <c r="AE291" s="33"/>
      <c r="AT291" s="18" t="s">
        <v>151</v>
      </c>
      <c r="AU291" s="18" t="s">
        <v>83</v>
      </c>
    </row>
    <row r="292" spans="1:65" s="2" customFormat="1" ht="39">
      <c r="A292" s="33"/>
      <c r="B292" s="34"/>
      <c r="C292" s="33"/>
      <c r="D292" s="158" t="s">
        <v>153</v>
      </c>
      <c r="E292" s="33"/>
      <c r="F292" s="165" t="s">
        <v>465</v>
      </c>
      <c r="G292" s="33"/>
      <c r="H292" s="33"/>
      <c r="I292" s="160"/>
      <c r="J292" s="33"/>
      <c r="K292" s="33"/>
      <c r="L292" s="34"/>
      <c r="M292" s="161"/>
      <c r="N292" s="162"/>
      <c r="O292" s="59"/>
      <c r="P292" s="59"/>
      <c r="Q292" s="59"/>
      <c r="R292" s="59"/>
      <c r="S292" s="59"/>
      <c r="T292" s="60"/>
      <c r="U292" s="33"/>
      <c r="V292" s="33"/>
      <c r="W292" s="33"/>
      <c r="X292" s="33"/>
      <c r="Y292" s="33"/>
      <c r="Z292" s="33"/>
      <c r="AA292" s="33"/>
      <c r="AB292" s="33"/>
      <c r="AC292" s="33"/>
      <c r="AD292" s="33"/>
      <c r="AE292" s="33"/>
      <c r="AT292" s="18" t="s">
        <v>153</v>
      </c>
      <c r="AU292" s="18" t="s">
        <v>83</v>
      </c>
    </row>
    <row r="293" spans="1:65" s="13" customFormat="1" ht="11.25">
      <c r="B293" s="166"/>
      <c r="D293" s="158" t="s">
        <v>155</v>
      </c>
      <c r="E293" s="167" t="s">
        <v>1</v>
      </c>
      <c r="F293" s="168" t="s">
        <v>864</v>
      </c>
      <c r="H293" s="169">
        <v>2</v>
      </c>
      <c r="I293" s="170"/>
      <c r="L293" s="166"/>
      <c r="M293" s="171"/>
      <c r="N293" s="172"/>
      <c r="O293" s="172"/>
      <c r="P293" s="172"/>
      <c r="Q293" s="172"/>
      <c r="R293" s="172"/>
      <c r="S293" s="172"/>
      <c r="T293" s="173"/>
      <c r="AT293" s="167" t="s">
        <v>155</v>
      </c>
      <c r="AU293" s="167" t="s">
        <v>83</v>
      </c>
      <c r="AV293" s="13" t="s">
        <v>83</v>
      </c>
      <c r="AW293" s="13" t="s">
        <v>30</v>
      </c>
      <c r="AX293" s="13" t="s">
        <v>73</v>
      </c>
      <c r="AY293" s="167" t="s">
        <v>140</v>
      </c>
    </row>
    <row r="294" spans="1:65" s="14" customFormat="1" ht="11.25">
      <c r="B294" s="174"/>
      <c r="D294" s="158" t="s">
        <v>155</v>
      </c>
      <c r="E294" s="175" t="s">
        <v>1</v>
      </c>
      <c r="F294" s="176" t="s">
        <v>157</v>
      </c>
      <c r="H294" s="177">
        <v>2</v>
      </c>
      <c r="I294" s="178"/>
      <c r="L294" s="174"/>
      <c r="M294" s="179"/>
      <c r="N294" s="180"/>
      <c r="O294" s="180"/>
      <c r="P294" s="180"/>
      <c r="Q294" s="180"/>
      <c r="R294" s="180"/>
      <c r="S294" s="180"/>
      <c r="T294" s="181"/>
      <c r="AT294" s="175" t="s">
        <v>155</v>
      </c>
      <c r="AU294" s="175" t="s">
        <v>83</v>
      </c>
      <c r="AV294" s="14" t="s">
        <v>147</v>
      </c>
      <c r="AW294" s="14" t="s">
        <v>30</v>
      </c>
      <c r="AX294" s="14" t="s">
        <v>81</v>
      </c>
      <c r="AY294" s="175" t="s">
        <v>140</v>
      </c>
    </row>
    <row r="295" spans="1:65" s="2" customFormat="1" ht="33" customHeight="1">
      <c r="A295" s="33"/>
      <c r="B295" s="144"/>
      <c r="C295" s="145" t="s">
        <v>383</v>
      </c>
      <c r="D295" s="145" t="s">
        <v>142</v>
      </c>
      <c r="E295" s="146" t="s">
        <v>467</v>
      </c>
      <c r="F295" s="147" t="s">
        <v>468</v>
      </c>
      <c r="G295" s="148" t="s">
        <v>193</v>
      </c>
      <c r="H295" s="149">
        <v>245</v>
      </c>
      <c r="I295" s="150"/>
      <c r="J295" s="151">
        <f>ROUND(I295*H295,2)</f>
        <v>0</v>
      </c>
      <c r="K295" s="147" t="s">
        <v>146</v>
      </c>
      <c r="L295" s="34"/>
      <c r="M295" s="152" t="s">
        <v>1</v>
      </c>
      <c r="N295" s="153" t="s">
        <v>38</v>
      </c>
      <c r="O295" s="59"/>
      <c r="P295" s="154">
        <f>O295*H295</f>
        <v>0</v>
      </c>
      <c r="Q295" s="154">
        <v>0.15540000000000001</v>
      </c>
      <c r="R295" s="154">
        <f>Q295*H295</f>
        <v>38.073</v>
      </c>
      <c r="S295" s="154">
        <v>0</v>
      </c>
      <c r="T295" s="155">
        <f>S295*H295</f>
        <v>0</v>
      </c>
      <c r="U295" s="33"/>
      <c r="V295" s="33"/>
      <c r="W295" s="33"/>
      <c r="X295" s="33"/>
      <c r="Y295" s="33"/>
      <c r="Z295" s="33"/>
      <c r="AA295" s="33"/>
      <c r="AB295" s="33"/>
      <c r="AC295" s="33"/>
      <c r="AD295" s="33"/>
      <c r="AE295" s="33"/>
      <c r="AR295" s="156" t="s">
        <v>147</v>
      </c>
      <c r="AT295" s="156" t="s">
        <v>142</v>
      </c>
      <c r="AU295" s="156" t="s">
        <v>83</v>
      </c>
      <c r="AY295" s="18" t="s">
        <v>140</v>
      </c>
      <c r="BE295" s="157">
        <f>IF(N295="základní",J295,0)</f>
        <v>0</v>
      </c>
      <c r="BF295" s="157">
        <f>IF(N295="snížená",J295,0)</f>
        <v>0</v>
      </c>
      <c r="BG295" s="157">
        <f>IF(N295="zákl. přenesená",J295,0)</f>
        <v>0</v>
      </c>
      <c r="BH295" s="157">
        <f>IF(N295="sníž. přenesená",J295,0)</f>
        <v>0</v>
      </c>
      <c r="BI295" s="157">
        <f>IF(N295="nulová",J295,0)</f>
        <v>0</v>
      </c>
      <c r="BJ295" s="18" t="s">
        <v>81</v>
      </c>
      <c r="BK295" s="157">
        <f>ROUND(I295*H295,2)</f>
        <v>0</v>
      </c>
      <c r="BL295" s="18" t="s">
        <v>147</v>
      </c>
      <c r="BM295" s="156" t="s">
        <v>865</v>
      </c>
    </row>
    <row r="296" spans="1:65" s="2" customFormat="1" ht="29.25">
      <c r="A296" s="33"/>
      <c r="B296" s="34"/>
      <c r="C296" s="33"/>
      <c r="D296" s="158" t="s">
        <v>149</v>
      </c>
      <c r="E296" s="33"/>
      <c r="F296" s="159" t="s">
        <v>470</v>
      </c>
      <c r="G296" s="33"/>
      <c r="H296" s="33"/>
      <c r="I296" s="160"/>
      <c r="J296" s="33"/>
      <c r="K296" s="33"/>
      <c r="L296" s="34"/>
      <c r="M296" s="161"/>
      <c r="N296" s="162"/>
      <c r="O296" s="59"/>
      <c r="P296" s="59"/>
      <c r="Q296" s="59"/>
      <c r="R296" s="59"/>
      <c r="S296" s="59"/>
      <c r="T296" s="60"/>
      <c r="U296" s="33"/>
      <c r="V296" s="33"/>
      <c r="W296" s="33"/>
      <c r="X296" s="33"/>
      <c r="Y296" s="33"/>
      <c r="Z296" s="33"/>
      <c r="AA296" s="33"/>
      <c r="AB296" s="33"/>
      <c r="AC296" s="33"/>
      <c r="AD296" s="33"/>
      <c r="AE296" s="33"/>
      <c r="AT296" s="18" t="s">
        <v>149</v>
      </c>
      <c r="AU296" s="18" t="s">
        <v>83</v>
      </c>
    </row>
    <row r="297" spans="1:65" s="2" customFormat="1" ht="11.25">
      <c r="A297" s="33"/>
      <c r="B297" s="34"/>
      <c r="C297" s="33"/>
      <c r="D297" s="163" t="s">
        <v>151</v>
      </c>
      <c r="E297" s="33"/>
      <c r="F297" s="164" t="s">
        <v>471</v>
      </c>
      <c r="G297" s="33"/>
      <c r="H297" s="33"/>
      <c r="I297" s="160"/>
      <c r="J297" s="33"/>
      <c r="K297" s="33"/>
      <c r="L297" s="34"/>
      <c r="M297" s="161"/>
      <c r="N297" s="162"/>
      <c r="O297" s="59"/>
      <c r="P297" s="59"/>
      <c r="Q297" s="59"/>
      <c r="R297" s="59"/>
      <c r="S297" s="59"/>
      <c r="T297" s="60"/>
      <c r="U297" s="33"/>
      <c r="V297" s="33"/>
      <c r="W297" s="33"/>
      <c r="X297" s="33"/>
      <c r="Y297" s="33"/>
      <c r="Z297" s="33"/>
      <c r="AA297" s="33"/>
      <c r="AB297" s="33"/>
      <c r="AC297" s="33"/>
      <c r="AD297" s="33"/>
      <c r="AE297" s="33"/>
      <c r="AT297" s="18" t="s">
        <v>151</v>
      </c>
      <c r="AU297" s="18" t="s">
        <v>83</v>
      </c>
    </row>
    <row r="298" spans="1:65" s="2" customFormat="1" ht="97.5">
      <c r="A298" s="33"/>
      <c r="B298" s="34"/>
      <c r="C298" s="33"/>
      <c r="D298" s="158" t="s">
        <v>153</v>
      </c>
      <c r="E298" s="33"/>
      <c r="F298" s="165" t="s">
        <v>472</v>
      </c>
      <c r="G298" s="33"/>
      <c r="H298" s="33"/>
      <c r="I298" s="160"/>
      <c r="J298" s="33"/>
      <c r="K298" s="33"/>
      <c r="L298" s="34"/>
      <c r="M298" s="161"/>
      <c r="N298" s="162"/>
      <c r="O298" s="59"/>
      <c r="P298" s="59"/>
      <c r="Q298" s="59"/>
      <c r="R298" s="59"/>
      <c r="S298" s="59"/>
      <c r="T298" s="60"/>
      <c r="U298" s="33"/>
      <c r="V298" s="33"/>
      <c r="W298" s="33"/>
      <c r="X298" s="33"/>
      <c r="Y298" s="33"/>
      <c r="Z298" s="33"/>
      <c r="AA298" s="33"/>
      <c r="AB298" s="33"/>
      <c r="AC298" s="33"/>
      <c r="AD298" s="33"/>
      <c r="AE298" s="33"/>
      <c r="AT298" s="18" t="s">
        <v>153</v>
      </c>
      <c r="AU298" s="18" t="s">
        <v>83</v>
      </c>
    </row>
    <row r="299" spans="1:65" s="13" customFormat="1" ht="11.25">
      <c r="B299" s="166"/>
      <c r="D299" s="158" t="s">
        <v>155</v>
      </c>
      <c r="E299" s="167" t="s">
        <v>1</v>
      </c>
      <c r="F299" s="168" t="s">
        <v>866</v>
      </c>
      <c r="H299" s="169">
        <v>245</v>
      </c>
      <c r="I299" s="170"/>
      <c r="L299" s="166"/>
      <c r="M299" s="171"/>
      <c r="N299" s="172"/>
      <c r="O299" s="172"/>
      <c r="P299" s="172"/>
      <c r="Q299" s="172"/>
      <c r="R299" s="172"/>
      <c r="S299" s="172"/>
      <c r="T299" s="173"/>
      <c r="AT299" s="167" t="s">
        <v>155</v>
      </c>
      <c r="AU299" s="167" t="s">
        <v>83</v>
      </c>
      <c r="AV299" s="13" t="s">
        <v>83</v>
      </c>
      <c r="AW299" s="13" t="s">
        <v>30</v>
      </c>
      <c r="AX299" s="13" t="s">
        <v>81</v>
      </c>
      <c r="AY299" s="167" t="s">
        <v>140</v>
      </c>
    </row>
    <row r="300" spans="1:65" s="2" customFormat="1" ht="16.5" customHeight="1">
      <c r="A300" s="33"/>
      <c r="B300" s="144"/>
      <c r="C300" s="182" t="s">
        <v>390</v>
      </c>
      <c r="D300" s="182" t="s">
        <v>231</v>
      </c>
      <c r="E300" s="183" t="s">
        <v>474</v>
      </c>
      <c r="F300" s="184" t="s">
        <v>475</v>
      </c>
      <c r="G300" s="185" t="s">
        <v>193</v>
      </c>
      <c r="H300" s="186">
        <v>245</v>
      </c>
      <c r="I300" s="187"/>
      <c r="J300" s="188">
        <f>ROUND(I300*H300,2)</f>
        <v>0</v>
      </c>
      <c r="K300" s="184" t="s">
        <v>146</v>
      </c>
      <c r="L300" s="189"/>
      <c r="M300" s="190" t="s">
        <v>1</v>
      </c>
      <c r="N300" s="191" t="s">
        <v>38</v>
      </c>
      <c r="O300" s="59"/>
      <c r="P300" s="154">
        <f>O300*H300</f>
        <v>0</v>
      </c>
      <c r="Q300" s="154">
        <v>0.08</v>
      </c>
      <c r="R300" s="154">
        <f>Q300*H300</f>
        <v>19.600000000000001</v>
      </c>
      <c r="S300" s="154">
        <v>0</v>
      </c>
      <c r="T300" s="155">
        <f>S300*H300</f>
        <v>0</v>
      </c>
      <c r="U300" s="33"/>
      <c r="V300" s="33"/>
      <c r="W300" s="33"/>
      <c r="X300" s="33"/>
      <c r="Y300" s="33"/>
      <c r="Z300" s="33"/>
      <c r="AA300" s="33"/>
      <c r="AB300" s="33"/>
      <c r="AC300" s="33"/>
      <c r="AD300" s="33"/>
      <c r="AE300" s="33"/>
      <c r="AR300" s="156" t="s">
        <v>199</v>
      </c>
      <c r="AT300" s="156" t="s">
        <v>231</v>
      </c>
      <c r="AU300" s="156" t="s">
        <v>83</v>
      </c>
      <c r="AY300" s="18" t="s">
        <v>140</v>
      </c>
      <c r="BE300" s="157">
        <f>IF(N300="základní",J300,0)</f>
        <v>0</v>
      </c>
      <c r="BF300" s="157">
        <f>IF(N300="snížená",J300,0)</f>
        <v>0</v>
      </c>
      <c r="BG300" s="157">
        <f>IF(N300="zákl. přenesená",J300,0)</f>
        <v>0</v>
      </c>
      <c r="BH300" s="157">
        <f>IF(N300="sníž. přenesená",J300,0)</f>
        <v>0</v>
      </c>
      <c r="BI300" s="157">
        <f>IF(N300="nulová",J300,0)</f>
        <v>0</v>
      </c>
      <c r="BJ300" s="18" t="s">
        <v>81</v>
      </c>
      <c r="BK300" s="157">
        <f>ROUND(I300*H300,2)</f>
        <v>0</v>
      </c>
      <c r="BL300" s="18" t="s">
        <v>147</v>
      </c>
      <c r="BM300" s="156" t="s">
        <v>867</v>
      </c>
    </row>
    <row r="301" spans="1:65" s="2" customFormat="1" ht="11.25">
      <c r="A301" s="33"/>
      <c r="B301" s="34"/>
      <c r="C301" s="33"/>
      <c r="D301" s="158" t="s">
        <v>149</v>
      </c>
      <c r="E301" s="33"/>
      <c r="F301" s="159" t="s">
        <v>475</v>
      </c>
      <c r="G301" s="33"/>
      <c r="H301" s="33"/>
      <c r="I301" s="160"/>
      <c r="J301" s="33"/>
      <c r="K301" s="33"/>
      <c r="L301" s="34"/>
      <c r="M301" s="161"/>
      <c r="N301" s="162"/>
      <c r="O301" s="59"/>
      <c r="P301" s="59"/>
      <c r="Q301" s="59"/>
      <c r="R301" s="59"/>
      <c r="S301" s="59"/>
      <c r="T301" s="60"/>
      <c r="U301" s="33"/>
      <c r="V301" s="33"/>
      <c r="W301" s="33"/>
      <c r="X301" s="33"/>
      <c r="Y301" s="33"/>
      <c r="Z301" s="33"/>
      <c r="AA301" s="33"/>
      <c r="AB301" s="33"/>
      <c r="AC301" s="33"/>
      <c r="AD301" s="33"/>
      <c r="AE301" s="33"/>
      <c r="AT301" s="18" t="s">
        <v>149</v>
      </c>
      <c r="AU301" s="18" t="s">
        <v>83</v>
      </c>
    </row>
    <row r="302" spans="1:65" s="13" customFormat="1" ht="11.25">
      <c r="B302" s="166"/>
      <c r="D302" s="158" t="s">
        <v>155</v>
      </c>
      <c r="E302" s="167" t="s">
        <v>1</v>
      </c>
      <c r="F302" s="168" t="s">
        <v>866</v>
      </c>
      <c r="H302" s="169">
        <v>245</v>
      </c>
      <c r="I302" s="170"/>
      <c r="L302" s="166"/>
      <c r="M302" s="171"/>
      <c r="N302" s="172"/>
      <c r="O302" s="172"/>
      <c r="P302" s="172"/>
      <c r="Q302" s="172"/>
      <c r="R302" s="172"/>
      <c r="S302" s="172"/>
      <c r="T302" s="173"/>
      <c r="AT302" s="167" t="s">
        <v>155</v>
      </c>
      <c r="AU302" s="167" t="s">
        <v>83</v>
      </c>
      <c r="AV302" s="13" t="s">
        <v>83</v>
      </c>
      <c r="AW302" s="13" t="s">
        <v>30</v>
      </c>
      <c r="AX302" s="13" t="s">
        <v>81</v>
      </c>
      <c r="AY302" s="167" t="s">
        <v>140</v>
      </c>
    </row>
    <row r="303" spans="1:65" s="2" customFormat="1" ht="16.5" customHeight="1">
      <c r="A303" s="33"/>
      <c r="B303" s="144"/>
      <c r="C303" s="182" t="s">
        <v>868</v>
      </c>
      <c r="D303" s="182" t="s">
        <v>231</v>
      </c>
      <c r="E303" s="183" t="s">
        <v>478</v>
      </c>
      <c r="F303" s="184" t="s">
        <v>479</v>
      </c>
      <c r="G303" s="185" t="s">
        <v>193</v>
      </c>
      <c r="H303" s="186">
        <v>145</v>
      </c>
      <c r="I303" s="187"/>
      <c r="J303" s="188">
        <f>ROUND(I303*H303,2)</f>
        <v>0</v>
      </c>
      <c r="K303" s="184" t="s">
        <v>146</v>
      </c>
      <c r="L303" s="189"/>
      <c r="M303" s="190" t="s">
        <v>1</v>
      </c>
      <c r="N303" s="191" t="s">
        <v>38</v>
      </c>
      <c r="O303" s="59"/>
      <c r="P303" s="154">
        <f>O303*H303</f>
        <v>0</v>
      </c>
      <c r="Q303" s="154">
        <v>4.4999999999999998E-2</v>
      </c>
      <c r="R303" s="154">
        <f>Q303*H303</f>
        <v>6.5249999999999995</v>
      </c>
      <c r="S303" s="154">
        <v>0</v>
      </c>
      <c r="T303" s="155">
        <f>S303*H303</f>
        <v>0</v>
      </c>
      <c r="U303" s="33"/>
      <c r="V303" s="33"/>
      <c r="W303" s="33"/>
      <c r="X303" s="33"/>
      <c r="Y303" s="33"/>
      <c r="Z303" s="33"/>
      <c r="AA303" s="33"/>
      <c r="AB303" s="33"/>
      <c r="AC303" s="33"/>
      <c r="AD303" s="33"/>
      <c r="AE303" s="33"/>
      <c r="AR303" s="156" t="s">
        <v>199</v>
      </c>
      <c r="AT303" s="156" t="s">
        <v>231</v>
      </c>
      <c r="AU303" s="156" t="s">
        <v>83</v>
      </c>
      <c r="AY303" s="18" t="s">
        <v>140</v>
      </c>
      <c r="BE303" s="157">
        <f>IF(N303="základní",J303,0)</f>
        <v>0</v>
      </c>
      <c r="BF303" s="157">
        <f>IF(N303="snížená",J303,0)</f>
        <v>0</v>
      </c>
      <c r="BG303" s="157">
        <f>IF(N303="zákl. přenesená",J303,0)</f>
        <v>0</v>
      </c>
      <c r="BH303" s="157">
        <f>IF(N303="sníž. přenesená",J303,0)</f>
        <v>0</v>
      </c>
      <c r="BI303" s="157">
        <f>IF(N303="nulová",J303,0)</f>
        <v>0</v>
      </c>
      <c r="BJ303" s="18" t="s">
        <v>81</v>
      </c>
      <c r="BK303" s="157">
        <f>ROUND(I303*H303,2)</f>
        <v>0</v>
      </c>
      <c r="BL303" s="18" t="s">
        <v>147</v>
      </c>
      <c r="BM303" s="156" t="s">
        <v>869</v>
      </c>
    </row>
    <row r="304" spans="1:65" s="2" customFormat="1" ht="11.25">
      <c r="A304" s="33"/>
      <c r="B304" s="34"/>
      <c r="C304" s="33"/>
      <c r="D304" s="158" t="s">
        <v>149</v>
      </c>
      <c r="E304" s="33"/>
      <c r="F304" s="159" t="s">
        <v>479</v>
      </c>
      <c r="G304" s="33"/>
      <c r="H304" s="33"/>
      <c r="I304" s="160"/>
      <c r="J304" s="33"/>
      <c r="K304" s="33"/>
      <c r="L304" s="34"/>
      <c r="M304" s="161"/>
      <c r="N304" s="162"/>
      <c r="O304" s="59"/>
      <c r="P304" s="59"/>
      <c r="Q304" s="59"/>
      <c r="R304" s="59"/>
      <c r="S304" s="59"/>
      <c r="T304" s="60"/>
      <c r="U304" s="33"/>
      <c r="V304" s="33"/>
      <c r="W304" s="33"/>
      <c r="X304" s="33"/>
      <c r="Y304" s="33"/>
      <c r="Z304" s="33"/>
      <c r="AA304" s="33"/>
      <c r="AB304" s="33"/>
      <c r="AC304" s="33"/>
      <c r="AD304" s="33"/>
      <c r="AE304" s="33"/>
      <c r="AT304" s="18" t="s">
        <v>149</v>
      </c>
      <c r="AU304" s="18" t="s">
        <v>83</v>
      </c>
    </row>
    <row r="305" spans="1:65" s="13" customFormat="1" ht="11.25">
      <c r="B305" s="166"/>
      <c r="D305" s="158" t="s">
        <v>155</v>
      </c>
      <c r="E305" s="167" t="s">
        <v>1</v>
      </c>
      <c r="F305" s="168" t="s">
        <v>870</v>
      </c>
      <c r="H305" s="169">
        <v>145</v>
      </c>
      <c r="I305" s="170"/>
      <c r="L305" s="166"/>
      <c r="M305" s="171"/>
      <c r="N305" s="172"/>
      <c r="O305" s="172"/>
      <c r="P305" s="172"/>
      <c r="Q305" s="172"/>
      <c r="R305" s="172"/>
      <c r="S305" s="172"/>
      <c r="T305" s="173"/>
      <c r="AT305" s="167" t="s">
        <v>155</v>
      </c>
      <c r="AU305" s="167" t="s">
        <v>83</v>
      </c>
      <c r="AV305" s="13" t="s">
        <v>83</v>
      </c>
      <c r="AW305" s="13" t="s">
        <v>30</v>
      </c>
      <c r="AX305" s="13" t="s">
        <v>81</v>
      </c>
      <c r="AY305" s="167" t="s">
        <v>140</v>
      </c>
    </row>
    <row r="306" spans="1:65" s="2" customFormat="1" ht="33" customHeight="1">
      <c r="A306" s="33"/>
      <c r="B306" s="144"/>
      <c r="C306" s="145" t="s">
        <v>509</v>
      </c>
      <c r="D306" s="145" t="s">
        <v>142</v>
      </c>
      <c r="E306" s="146" t="s">
        <v>482</v>
      </c>
      <c r="F306" s="147" t="s">
        <v>483</v>
      </c>
      <c r="G306" s="148" t="s">
        <v>193</v>
      </c>
      <c r="H306" s="149">
        <v>145</v>
      </c>
      <c r="I306" s="150"/>
      <c r="J306" s="151">
        <f>ROUND(I306*H306,2)</f>
        <v>0</v>
      </c>
      <c r="K306" s="147" t="s">
        <v>146</v>
      </c>
      <c r="L306" s="34"/>
      <c r="M306" s="152" t="s">
        <v>1</v>
      </c>
      <c r="N306" s="153" t="s">
        <v>38</v>
      </c>
      <c r="O306" s="59"/>
      <c r="P306" s="154">
        <f>O306*H306</f>
        <v>0</v>
      </c>
      <c r="Q306" s="154">
        <v>0.1295</v>
      </c>
      <c r="R306" s="154">
        <f>Q306*H306</f>
        <v>18.7775</v>
      </c>
      <c r="S306" s="154">
        <v>0</v>
      </c>
      <c r="T306" s="155">
        <f>S306*H306</f>
        <v>0</v>
      </c>
      <c r="U306" s="33"/>
      <c r="V306" s="33"/>
      <c r="W306" s="33"/>
      <c r="X306" s="33"/>
      <c r="Y306" s="33"/>
      <c r="Z306" s="33"/>
      <c r="AA306" s="33"/>
      <c r="AB306" s="33"/>
      <c r="AC306" s="33"/>
      <c r="AD306" s="33"/>
      <c r="AE306" s="33"/>
      <c r="AR306" s="156" t="s">
        <v>147</v>
      </c>
      <c r="AT306" s="156" t="s">
        <v>142</v>
      </c>
      <c r="AU306" s="156" t="s">
        <v>83</v>
      </c>
      <c r="AY306" s="18" t="s">
        <v>140</v>
      </c>
      <c r="BE306" s="157">
        <f>IF(N306="základní",J306,0)</f>
        <v>0</v>
      </c>
      <c r="BF306" s="157">
        <f>IF(N306="snížená",J306,0)</f>
        <v>0</v>
      </c>
      <c r="BG306" s="157">
        <f>IF(N306="zákl. přenesená",J306,0)</f>
        <v>0</v>
      </c>
      <c r="BH306" s="157">
        <f>IF(N306="sníž. přenesená",J306,0)</f>
        <v>0</v>
      </c>
      <c r="BI306" s="157">
        <f>IF(N306="nulová",J306,0)</f>
        <v>0</v>
      </c>
      <c r="BJ306" s="18" t="s">
        <v>81</v>
      </c>
      <c r="BK306" s="157">
        <f>ROUND(I306*H306,2)</f>
        <v>0</v>
      </c>
      <c r="BL306" s="18" t="s">
        <v>147</v>
      </c>
      <c r="BM306" s="156" t="s">
        <v>871</v>
      </c>
    </row>
    <row r="307" spans="1:65" s="2" customFormat="1" ht="29.25">
      <c r="A307" s="33"/>
      <c r="B307" s="34"/>
      <c r="C307" s="33"/>
      <c r="D307" s="158" t="s">
        <v>149</v>
      </c>
      <c r="E307" s="33"/>
      <c r="F307" s="159" t="s">
        <v>485</v>
      </c>
      <c r="G307" s="33"/>
      <c r="H307" s="33"/>
      <c r="I307" s="160"/>
      <c r="J307" s="33"/>
      <c r="K307" s="33"/>
      <c r="L307" s="34"/>
      <c r="M307" s="161"/>
      <c r="N307" s="162"/>
      <c r="O307" s="59"/>
      <c r="P307" s="59"/>
      <c r="Q307" s="59"/>
      <c r="R307" s="59"/>
      <c r="S307" s="59"/>
      <c r="T307" s="60"/>
      <c r="U307" s="33"/>
      <c r="V307" s="33"/>
      <c r="W307" s="33"/>
      <c r="X307" s="33"/>
      <c r="Y307" s="33"/>
      <c r="Z307" s="33"/>
      <c r="AA307" s="33"/>
      <c r="AB307" s="33"/>
      <c r="AC307" s="33"/>
      <c r="AD307" s="33"/>
      <c r="AE307" s="33"/>
      <c r="AT307" s="18" t="s">
        <v>149</v>
      </c>
      <c r="AU307" s="18" t="s">
        <v>83</v>
      </c>
    </row>
    <row r="308" spans="1:65" s="2" customFormat="1" ht="11.25">
      <c r="A308" s="33"/>
      <c r="B308" s="34"/>
      <c r="C308" s="33"/>
      <c r="D308" s="163" t="s">
        <v>151</v>
      </c>
      <c r="E308" s="33"/>
      <c r="F308" s="164" t="s">
        <v>486</v>
      </c>
      <c r="G308" s="33"/>
      <c r="H308" s="33"/>
      <c r="I308" s="160"/>
      <c r="J308" s="33"/>
      <c r="K308" s="33"/>
      <c r="L308" s="34"/>
      <c r="M308" s="161"/>
      <c r="N308" s="162"/>
      <c r="O308" s="59"/>
      <c r="P308" s="59"/>
      <c r="Q308" s="59"/>
      <c r="R308" s="59"/>
      <c r="S308" s="59"/>
      <c r="T308" s="60"/>
      <c r="U308" s="33"/>
      <c r="V308" s="33"/>
      <c r="W308" s="33"/>
      <c r="X308" s="33"/>
      <c r="Y308" s="33"/>
      <c r="Z308" s="33"/>
      <c r="AA308" s="33"/>
      <c r="AB308" s="33"/>
      <c r="AC308" s="33"/>
      <c r="AD308" s="33"/>
      <c r="AE308" s="33"/>
      <c r="AT308" s="18" t="s">
        <v>151</v>
      </c>
      <c r="AU308" s="18" t="s">
        <v>83</v>
      </c>
    </row>
    <row r="309" spans="1:65" s="2" customFormat="1" ht="97.5">
      <c r="A309" s="33"/>
      <c r="B309" s="34"/>
      <c r="C309" s="33"/>
      <c r="D309" s="158" t="s">
        <v>153</v>
      </c>
      <c r="E309" s="33"/>
      <c r="F309" s="165" t="s">
        <v>487</v>
      </c>
      <c r="G309" s="33"/>
      <c r="H309" s="33"/>
      <c r="I309" s="160"/>
      <c r="J309" s="33"/>
      <c r="K309" s="33"/>
      <c r="L309" s="34"/>
      <c r="M309" s="161"/>
      <c r="N309" s="162"/>
      <c r="O309" s="59"/>
      <c r="P309" s="59"/>
      <c r="Q309" s="59"/>
      <c r="R309" s="59"/>
      <c r="S309" s="59"/>
      <c r="T309" s="60"/>
      <c r="U309" s="33"/>
      <c r="V309" s="33"/>
      <c r="W309" s="33"/>
      <c r="X309" s="33"/>
      <c r="Y309" s="33"/>
      <c r="Z309" s="33"/>
      <c r="AA309" s="33"/>
      <c r="AB309" s="33"/>
      <c r="AC309" s="33"/>
      <c r="AD309" s="33"/>
      <c r="AE309" s="33"/>
      <c r="AT309" s="18" t="s">
        <v>153</v>
      </c>
      <c r="AU309" s="18" t="s">
        <v>83</v>
      </c>
    </row>
    <row r="310" spans="1:65" s="13" customFormat="1" ht="11.25">
      <c r="B310" s="166"/>
      <c r="D310" s="158" t="s">
        <v>155</v>
      </c>
      <c r="E310" s="167" t="s">
        <v>1</v>
      </c>
      <c r="F310" s="168" t="s">
        <v>870</v>
      </c>
      <c r="H310" s="169">
        <v>145</v>
      </c>
      <c r="I310" s="170"/>
      <c r="L310" s="166"/>
      <c r="M310" s="171"/>
      <c r="N310" s="172"/>
      <c r="O310" s="172"/>
      <c r="P310" s="172"/>
      <c r="Q310" s="172"/>
      <c r="R310" s="172"/>
      <c r="S310" s="172"/>
      <c r="T310" s="173"/>
      <c r="AT310" s="167" t="s">
        <v>155</v>
      </c>
      <c r="AU310" s="167" t="s">
        <v>83</v>
      </c>
      <c r="AV310" s="13" t="s">
        <v>83</v>
      </c>
      <c r="AW310" s="13" t="s">
        <v>30</v>
      </c>
      <c r="AX310" s="13" t="s">
        <v>81</v>
      </c>
      <c r="AY310" s="167" t="s">
        <v>140</v>
      </c>
    </row>
    <row r="311" spans="1:65" s="2" customFormat="1" ht="24.2" customHeight="1">
      <c r="A311" s="33"/>
      <c r="B311" s="144"/>
      <c r="C311" s="145" t="s">
        <v>524</v>
      </c>
      <c r="D311" s="145" t="s">
        <v>142</v>
      </c>
      <c r="E311" s="146" t="s">
        <v>489</v>
      </c>
      <c r="F311" s="147" t="s">
        <v>490</v>
      </c>
      <c r="G311" s="148" t="s">
        <v>145</v>
      </c>
      <c r="H311" s="149">
        <v>280</v>
      </c>
      <c r="I311" s="150"/>
      <c r="J311" s="151">
        <f>ROUND(I311*H311,2)</f>
        <v>0</v>
      </c>
      <c r="K311" s="147" t="s">
        <v>146</v>
      </c>
      <c r="L311" s="34"/>
      <c r="M311" s="152" t="s">
        <v>1</v>
      </c>
      <c r="N311" s="153" t="s">
        <v>38</v>
      </c>
      <c r="O311" s="59"/>
      <c r="P311" s="154">
        <f>O311*H311</f>
        <v>0</v>
      </c>
      <c r="Q311" s="154">
        <v>6.8999999999999997E-4</v>
      </c>
      <c r="R311" s="154">
        <f>Q311*H311</f>
        <v>0.19319999999999998</v>
      </c>
      <c r="S311" s="154">
        <v>0</v>
      </c>
      <c r="T311" s="155">
        <f>S311*H311</f>
        <v>0</v>
      </c>
      <c r="U311" s="33"/>
      <c r="V311" s="33"/>
      <c r="W311" s="33"/>
      <c r="X311" s="33"/>
      <c r="Y311" s="33"/>
      <c r="Z311" s="33"/>
      <c r="AA311" s="33"/>
      <c r="AB311" s="33"/>
      <c r="AC311" s="33"/>
      <c r="AD311" s="33"/>
      <c r="AE311" s="33"/>
      <c r="AR311" s="156" t="s">
        <v>147</v>
      </c>
      <c r="AT311" s="156" t="s">
        <v>142</v>
      </c>
      <c r="AU311" s="156" t="s">
        <v>83</v>
      </c>
      <c r="AY311" s="18" t="s">
        <v>140</v>
      </c>
      <c r="BE311" s="157">
        <f>IF(N311="základní",J311,0)</f>
        <v>0</v>
      </c>
      <c r="BF311" s="157">
        <f>IF(N311="snížená",J311,0)</f>
        <v>0</v>
      </c>
      <c r="BG311" s="157">
        <f>IF(N311="zákl. přenesená",J311,0)</f>
        <v>0</v>
      </c>
      <c r="BH311" s="157">
        <f>IF(N311="sníž. přenesená",J311,0)</f>
        <v>0</v>
      </c>
      <c r="BI311" s="157">
        <f>IF(N311="nulová",J311,0)</f>
        <v>0</v>
      </c>
      <c r="BJ311" s="18" t="s">
        <v>81</v>
      </c>
      <c r="BK311" s="157">
        <f>ROUND(I311*H311,2)</f>
        <v>0</v>
      </c>
      <c r="BL311" s="18" t="s">
        <v>147</v>
      </c>
      <c r="BM311" s="156" t="s">
        <v>872</v>
      </c>
    </row>
    <row r="312" spans="1:65" s="2" customFormat="1" ht="19.5">
      <c r="A312" s="33"/>
      <c r="B312" s="34"/>
      <c r="C312" s="33"/>
      <c r="D312" s="158" t="s">
        <v>149</v>
      </c>
      <c r="E312" s="33"/>
      <c r="F312" s="159" t="s">
        <v>492</v>
      </c>
      <c r="G312" s="33"/>
      <c r="H312" s="33"/>
      <c r="I312" s="160"/>
      <c r="J312" s="33"/>
      <c r="K312" s="33"/>
      <c r="L312" s="34"/>
      <c r="M312" s="161"/>
      <c r="N312" s="162"/>
      <c r="O312" s="59"/>
      <c r="P312" s="59"/>
      <c r="Q312" s="59"/>
      <c r="R312" s="59"/>
      <c r="S312" s="59"/>
      <c r="T312" s="60"/>
      <c r="U312" s="33"/>
      <c r="V312" s="33"/>
      <c r="W312" s="33"/>
      <c r="X312" s="33"/>
      <c r="Y312" s="33"/>
      <c r="Z312" s="33"/>
      <c r="AA312" s="33"/>
      <c r="AB312" s="33"/>
      <c r="AC312" s="33"/>
      <c r="AD312" s="33"/>
      <c r="AE312" s="33"/>
      <c r="AT312" s="18" t="s">
        <v>149</v>
      </c>
      <c r="AU312" s="18" t="s">
        <v>83</v>
      </c>
    </row>
    <row r="313" spans="1:65" s="2" customFormat="1" ht="11.25">
      <c r="A313" s="33"/>
      <c r="B313" s="34"/>
      <c r="C313" s="33"/>
      <c r="D313" s="163" t="s">
        <v>151</v>
      </c>
      <c r="E313" s="33"/>
      <c r="F313" s="164" t="s">
        <v>493</v>
      </c>
      <c r="G313" s="33"/>
      <c r="H313" s="33"/>
      <c r="I313" s="160"/>
      <c r="J313" s="33"/>
      <c r="K313" s="33"/>
      <c r="L313" s="34"/>
      <c r="M313" s="161"/>
      <c r="N313" s="162"/>
      <c r="O313" s="59"/>
      <c r="P313" s="59"/>
      <c r="Q313" s="59"/>
      <c r="R313" s="59"/>
      <c r="S313" s="59"/>
      <c r="T313" s="60"/>
      <c r="U313" s="33"/>
      <c r="V313" s="33"/>
      <c r="W313" s="33"/>
      <c r="X313" s="33"/>
      <c r="Y313" s="33"/>
      <c r="Z313" s="33"/>
      <c r="AA313" s="33"/>
      <c r="AB313" s="33"/>
      <c r="AC313" s="33"/>
      <c r="AD313" s="33"/>
      <c r="AE313" s="33"/>
      <c r="AT313" s="18" t="s">
        <v>151</v>
      </c>
      <c r="AU313" s="18" t="s">
        <v>83</v>
      </c>
    </row>
    <row r="314" spans="1:65" s="13" customFormat="1" ht="11.25">
      <c r="B314" s="166"/>
      <c r="D314" s="158" t="s">
        <v>155</v>
      </c>
      <c r="E314" s="167" t="s">
        <v>1</v>
      </c>
      <c r="F314" s="168" t="s">
        <v>836</v>
      </c>
      <c r="H314" s="169">
        <v>280</v>
      </c>
      <c r="I314" s="170"/>
      <c r="L314" s="166"/>
      <c r="M314" s="171"/>
      <c r="N314" s="172"/>
      <c r="O314" s="172"/>
      <c r="P314" s="172"/>
      <c r="Q314" s="172"/>
      <c r="R314" s="172"/>
      <c r="S314" s="172"/>
      <c r="T314" s="173"/>
      <c r="AT314" s="167" t="s">
        <v>155</v>
      </c>
      <c r="AU314" s="167" t="s">
        <v>83</v>
      </c>
      <c r="AV314" s="13" t="s">
        <v>83</v>
      </c>
      <c r="AW314" s="13" t="s">
        <v>30</v>
      </c>
      <c r="AX314" s="13" t="s">
        <v>81</v>
      </c>
      <c r="AY314" s="167" t="s">
        <v>140</v>
      </c>
    </row>
    <row r="315" spans="1:65" s="2" customFormat="1" ht="33" customHeight="1">
      <c r="A315" s="33"/>
      <c r="B315" s="144"/>
      <c r="C315" s="145" t="s">
        <v>516</v>
      </c>
      <c r="D315" s="145" t="s">
        <v>142</v>
      </c>
      <c r="E315" s="146" t="s">
        <v>495</v>
      </c>
      <c r="F315" s="147" t="s">
        <v>496</v>
      </c>
      <c r="G315" s="148" t="s">
        <v>193</v>
      </c>
      <c r="H315" s="149">
        <v>6.5</v>
      </c>
      <c r="I315" s="150"/>
      <c r="J315" s="151">
        <f>ROUND(I315*H315,2)</f>
        <v>0</v>
      </c>
      <c r="K315" s="147" t="s">
        <v>146</v>
      </c>
      <c r="L315" s="34"/>
      <c r="M315" s="152" t="s">
        <v>1</v>
      </c>
      <c r="N315" s="153" t="s">
        <v>38</v>
      </c>
      <c r="O315" s="59"/>
      <c r="P315" s="154">
        <f>O315*H315</f>
        <v>0</v>
      </c>
      <c r="Q315" s="154">
        <v>6.0999999999999997E-4</v>
      </c>
      <c r="R315" s="154">
        <f>Q315*H315</f>
        <v>3.9649999999999998E-3</v>
      </c>
      <c r="S315" s="154">
        <v>0</v>
      </c>
      <c r="T315" s="155">
        <f>S315*H315</f>
        <v>0</v>
      </c>
      <c r="U315" s="33"/>
      <c r="V315" s="33"/>
      <c r="W315" s="33"/>
      <c r="X315" s="33"/>
      <c r="Y315" s="33"/>
      <c r="Z315" s="33"/>
      <c r="AA315" s="33"/>
      <c r="AB315" s="33"/>
      <c r="AC315" s="33"/>
      <c r="AD315" s="33"/>
      <c r="AE315" s="33"/>
      <c r="AR315" s="156" t="s">
        <v>147</v>
      </c>
      <c r="AT315" s="156" t="s">
        <v>142</v>
      </c>
      <c r="AU315" s="156" t="s">
        <v>83</v>
      </c>
      <c r="AY315" s="18" t="s">
        <v>140</v>
      </c>
      <c r="BE315" s="157">
        <f>IF(N315="základní",J315,0)</f>
        <v>0</v>
      </c>
      <c r="BF315" s="157">
        <f>IF(N315="snížená",J315,0)</f>
        <v>0</v>
      </c>
      <c r="BG315" s="157">
        <f>IF(N315="zákl. přenesená",J315,0)</f>
        <v>0</v>
      </c>
      <c r="BH315" s="157">
        <f>IF(N315="sníž. přenesená",J315,0)</f>
        <v>0</v>
      </c>
      <c r="BI315" s="157">
        <f>IF(N315="nulová",J315,0)</f>
        <v>0</v>
      </c>
      <c r="BJ315" s="18" t="s">
        <v>81</v>
      </c>
      <c r="BK315" s="157">
        <f>ROUND(I315*H315,2)</f>
        <v>0</v>
      </c>
      <c r="BL315" s="18" t="s">
        <v>147</v>
      </c>
      <c r="BM315" s="156" t="s">
        <v>873</v>
      </c>
    </row>
    <row r="316" spans="1:65" s="2" customFormat="1" ht="39">
      <c r="A316" s="33"/>
      <c r="B316" s="34"/>
      <c r="C316" s="33"/>
      <c r="D316" s="158" t="s">
        <v>149</v>
      </c>
      <c r="E316" s="33"/>
      <c r="F316" s="159" t="s">
        <v>498</v>
      </c>
      <c r="G316" s="33"/>
      <c r="H316" s="33"/>
      <c r="I316" s="160"/>
      <c r="J316" s="33"/>
      <c r="K316" s="33"/>
      <c r="L316" s="34"/>
      <c r="M316" s="161"/>
      <c r="N316" s="162"/>
      <c r="O316" s="59"/>
      <c r="P316" s="59"/>
      <c r="Q316" s="59"/>
      <c r="R316" s="59"/>
      <c r="S316" s="59"/>
      <c r="T316" s="60"/>
      <c r="U316" s="33"/>
      <c r="V316" s="33"/>
      <c r="W316" s="33"/>
      <c r="X316" s="33"/>
      <c r="Y316" s="33"/>
      <c r="Z316" s="33"/>
      <c r="AA316" s="33"/>
      <c r="AB316" s="33"/>
      <c r="AC316" s="33"/>
      <c r="AD316" s="33"/>
      <c r="AE316" s="33"/>
      <c r="AT316" s="18" t="s">
        <v>149</v>
      </c>
      <c r="AU316" s="18" t="s">
        <v>83</v>
      </c>
    </row>
    <row r="317" spans="1:65" s="2" customFormat="1" ht="11.25">
      <c r="A317" s="33"/>
      <c r="B317" s="34"/>
      <c r="C317" s="33"/>
      <c r="D317" s="163" t="s">
        <v>151</v>
      </c>
      <c r="E317" s="33"/>
      <c r="F317" s="164" t="s">
        <v>499</v>
      </c>
      <c r="G317" s="33"/>
      <c r="H317" s="33"/>
      <c r="I317" s="160"/>
      <c r="J317" s="33"/>
      <c r="K317" s="33"/>
      <c r="L317" s="34"/>
      <c r="M317" s="161"/>
      <c r="N317" s="162"/>
      <c r="O317" s="59"/>
      <c r="P317" s="59"/>
      <c r="Q317" s="59"/>
      <c r="R317" s="59"/>
      <c r="S317" s="59"/>
      <c r="T317" s="60"/>
      <c r="U317" s="33"/>
      <c r="V317" s="33"/>
      <c r="W317" s="33"/>
      <c r="X317" s="33"/>
      <c r="Y317" s="33"/>
      <c r="Z317" s="33"/>
      <c r="AA317" s="33"/>
      <c r="AB317" s="33"/>
      <c r="AC317" s="33"/>
      <c r="AD317" s="33"/>
      <c r="AE317" s="33"/>
      <c r="AT317" s="18" t="s">
        <v>151</v>
      </c>
      <c r="AU317" s="18" t="s">
        <v>83</v>
      </c>
    </row>
    <row r="318" spans="1:65" s="2" customFormat="1" ht="29.25">
      <c r="A318" s="33"/>
      <c r="B318" s="34"/>
      <c r="C318" s="33"/>
      <c r="D318" s="158" t="s">
        <v>153</v>
      </c>
      <c r="E318" s="33"/>
      <c r="F318" s="165" t="s">
        <v>500</v>
      </c>
      <c r="G318" s="33"/>
      <c r="H318" s="33"/>
      <c r="I318" s="160"/>
      <c r="J318" s="33"/>
      <c r="K318" s="33"/>
      <c r="L318" s="34"/>
      <c r="M318" s="161"/>
      <c r="N318" s="162"/>
      <c r="O318" s="59"/>
      <c r="P318" s="59"/>
      <c r="Q318" s="59"/>
      <c r="R318" s="59"/>
      <c r="S318" s="59"/>
      <c r="T318" s="60"/>
      <c r="U318" s="33"/>
      <c r="V318" s="33"/>
      <c r="W318" s="33"/>
      <c r="X318" s="33"/>
      <c r="Y318" s="33"/>
      <c r="Z318" s="33"/>
      <c r="AA318" s="33"/>
      <c r="AB318" s="33"/>
      <c r="AC318" s="33"/>
      <c r="AD318" s="33"/>
      <c r="AE318" s="33"/>
      <c r="AT318" s="18" t="s">
        <v>153</v>
      </c>
      <c r="AU318" s="18" t="s">
        <v>83</v>
      </c>
    </row>
    <row r="319" spans="1:65" s="13" customFormat="1" ht="22.5">
      <c r="B319" s="166"/>
      <c r="D319" s="158" t="s">
        <v>155</v>
      </c>
      <c r="E319" s="167" t="s">
        <v>1</v>
      </c>
      <c r="F319" s="168" t="s">
        <v>874</v>
      </c>
      <c r="H319" s="169">
        <v>6.5</v>
      </c>
      <c r="I319" s="170"/>
      <c r="L319" s="166"/>
      <c r="M319" s="171"/>
      <c r="N319" s="172"/>
      <c r="O319" s="172"/>
      <c r="P319" s="172"/>
      <c r="Q319" s="172"/>
      <c r="R319" s="172"/>
      <c r="S319" s="172"/>
      <c r="T319" s="173"/>
      <c r="AT319" s="167" t="s">
        <v>155</v>
      </c>
      <c r="AU319" s="167" t="s">
        <v>83</v>
      </c>
      <c r="AV319" s="13" t="s">
        <v>83</v>
      </c>
      <c r="AW319" s="13" t="s">
        <v>30</v>
      </c>
      <c r="AX319" s="13" t="s">
        <v>73</v>
      </c>
      <c r="AY319" s="167" t="s">
        <v>140</v>
      </c>
    </row>
    <row r="320" spans="1:65" s="14" customFormat="1" ht="11.25">
      <c r="B320" s="174"/>
      <c r="D320" s="158" t="s">
        <v>155</v>
      </c>
      <c r="E320" s="175" t="s">
        <v>1</v>
      </c>
      <c r="F320" s="176" t="s">
        <v>157</v>
      </c>
      <c r="H320" s="177">
        <v>6.5</v>
      </c>
      <c r="I320" s="178"/>
      <c r="L320" s="174"/>
      <c r="M320" s="179"/>
      <c r="N320" s="180"/>
      <c r="O320" s="180"/>
      <c r="P320" s="180"/>
      <c r="Q320" s="180"/>
      <c r="R320" s="180"/>
      <c r="S320" s="180"/>
      <c r="T320" s="181"/>
      <c r="AT320" s="175" t="s">
        <v>155</v>
      </c>
      <c r="AU320" s="175" t="s">
        <v>83</v>
      </c>
      <c r="AV320" s="14" t="s">
        <v>147</v>
      </c>
      <c r="AW320" s="14" t="s">
        <v>30</v>
      </c>
      <c r="AX320" s="14" t="s">
        <v>81</v>
      </c>
      <c r="AY320" s="175" t="s">
        <v>140</v>
      </c>
    </row>
    <row r="321" spans="1:65" s="2" customFormat="1" ht="21.75" customHeight="1">
      <c r="A321" s="33"/>
      <c r="B321" s="144"/>
      <c r="C321" s="145" t="s">
        <v>442</v>
      </c>
      <c r="D321" s="145" t="s">
        <v>142</v>
      </c>
      <c r="E321" s="146" t="s">
        <v>503</v>
      </c>
      <c r="F321" s="147" t="s">
        <v>504</v>
      </c>
      <c r="G321" s="148" t="s">
        <v>193</v>
      </c>
      <c r="H321" s="149">
        <v>6.5</v>
      </c>
      <c r="I321" s="150"/>
      <c r="J321" s="151">
        <f>ROUND(I321*H321,2)</f>
        <v>0</v>
      </c>
      <c r="K321" s="147" t="s">
        <v>238</v>
      </c>
      <c r="L321" s="34"/>
      <c r="M321" s="152" t="s">
        <v>1</v>
      </c>
      <c r="N321" s="153" t="s">
        <v>38</v>
      </c>
      <c r="O321" s="59"/>
      <c r="P321" s="154">
        <f>O321*H321</f>
        <v>0</v>
      </c>
      <c r="Q321" s="154">
        <v>0</v>
      </c>
      <c r="R321" s="154">
        <f>Q321*H321</f>
        <v>0</v>
      </c>
      <c r="S321" s="154">
        <v>0</v>
      </c>
      <c r="T321" s="155">
        <f>S321*H321</f>
        <v>0</v>
      </c>
      <c r="U321" s="33"/>
      <c r="V321" s="33"/>
      <c r="W321" s="33"/>
      <c r="X321" s="33"/>
      <c r="Y321" s="33"/>
      <c r="Z321" s="33"/>
      <c r="AA321" s="33"/>
      <c r="AB321" s="33"/>
      <c r="AC321" s="33"/>
      <c r="AD321" s="33"/>
      <c r="AE321" s="33"/>
      <c r="AR321" s="156" t="s">
        <v>147</v>
      </c>
      <c r="AT321" s="156" t="s">
        <v>142</v>
      </c>
      <c r="AU321" s="156" t="s">
        <v>83</v>
      </c>
      <c r="AY321" s="18" t="s">
        <v>140</v>
      </c>
      <c r="BE321" s="157">
        <f>IF(N321="základní",J321,0)</f>
        <v>0</v>
      </c>
      <c r="BF321" s="157">
        <f>IF(N321="snížená",J321,0)</f>
        <v>0</v>
      </c>
      <c r="BG321" s="157">
        <f>IF(N321="zákl. přenesená",J321,0)</f>
        <v>0</v>
      </c>
      <c r="BH321" s="157">
        <f>IF(N321="sníž. přenesená",J321,0)</f>
        <v>0</v>
      </c>
      <c r="BI321" s="157">
        <f>IF(N321="nulová",J321,0)</f>
        <v>0</v>
      </c>
      <c r="BJ321" s="18" t="s">
        <v>81</v>
      </c>
      <c r="BK321" s="157">
        <f>ROUND(I321*H321,2)</f>
        <v>0</v>
      </c>
      <c r="BL321" s="18" t="s">
        <v>147</v>
      </c>
      <c r="BM321" s="156" t="s">
        <v>875</v>
      </c>
    </row>
    <row r="322" spans="1:65" s="2" customFormat="1" ht="19.5">
      <c r="A322" s="33"/>
      <c r="B322" s="34"/>
      <c r="C322" s="33"/>
      <c r="D322" s="158" t="s">
        <v>149</v>
      </c>
      <c r="E322" s="33"/>
      <c r="F322" s="159" t="s">
        <v>506</v>
      </c>
      <c r="G322" s="33"/>
      <c r="H322" s="33"/>
      <c r="I322" s="160"/>
      <c r="J322" s="33"/>
      <c r="K322" s="33"/>
      <c r="L322" s="34"/>
      <c r="M322" s="161"/>
      <c r="N322" s="162"/>
      <c r="O322" s="59"/>
      <c r="P322" s="59"/>
      <c r="Q322" s="59"/>
      <c r="R322" s="59"/>
      <c r="S322" s="59"/>
      <c r="T322" s="60"/>
      <c r="U322" s="33"/>
      <c r="V322" s="33"/>
      <c r="W322" s="33"/>
      <c r="X322" s="33"/>
      <c r="Y322" s="33"/>
      <c r="Z322" s="33"/>
      <c r="AA322" s="33"/>
      <c r="AB322" s="33"/>
      <c r="AC322" s="33"/>
      <c r="AD322" s="33"/>
      <c r="AE322" s="33"/>
      <c r="AT322" s="18" t="s">
        <v>149</v>
      </c>
      <c r="AU322" s="18" t="s">
        <v>83</v>
      </c>
    </row>
    <row r="323" spans="1:65" s="2" customFormat="1" ht="19.5">
      <c r="A323" s="33"/>
      <c r="B323" s="34"/>
      <c r="C323" s="33"/>
      <c r="D323" s="158" t="s">
        <v>153</v>
      </c>
      <c r="E323" s="33"/>
      <c r="F323" s="165" t="s">
        <v>507</v>
      </c>
      <c r="G323" s="33"/>
      <c r="H323" s="33"/>
      <c r="I323" s="160"/>
      <c r="J323" s="33"/>
      <c r="K323" s="33"/>
      <c r="L323" s="34"/>
      <c r="M323" s="161"/>
      <c r="N323" s="162"/>
      <c r="O323" s="59"/>
      <c r="P323" s="59"/>
      <c r="Q323" s="59"/>
      <c r="R323" s="59"/>
      <c r="S323" s="59"/>
      <c r="T323" s="60"/>
      <c r="U323" s="33"/>
      <c r="V323" s="33"/>
      <c r="W323" s="33"/>
      <c r="X323" s="33"/>
      <c r="Y323" s="33"/>
      <c r="Z323" s="33"/>
      <c r="AA323" s="33"/>
      <c r="AB323" s="33"/>
      <c r="AC323" s="33"/>
      <c r="AD323" s="33"/>
      <c r="AE323" s="33"/>
      <c r="AT323" s="18" t="s">
        <v>153</v>
      </c>
      <c r="AU323" s="18" t="s">
        <v>83</v>
      </c>
    </row>
    <row r="324" spans="1:65" s="13" customFormat="1" ht="22.5">
      <c r="B324" s="166"/>
      <c r="D324" s="158" t="s">
        <v>155</v>
      </c>
      <c r="E324" s="167" t="s">
        <v>1</v>
      </c>
      <c r="F324" s="168" t="s">
        <v>876</v>
      </c>
      <c r="H324" s="169">
        <v>6.5</v>
      </c>
      <c r="I324" s="170"/>
      <c r="L324" s="166"/>
      <c r="M324" s="171"/>
      <c r="N324" s="172"/>
      <c r="O324" s="172"/>
      <c r="P324" s="172"/>
      <c r="Q324" s="172"/>
      <c r="R324" s="172"/>
      <c r="S324" s="172"/>
      <c r="T324" s="173"/>
      <c r="AT324" s="167" t="s">
        <v>155</v>
      </c>
      <c r="AU324" s="167" t="s">
        <v>83</v>
      </c>
      <c r="AV324" s="13" t="s">
        <v>83</v>
      </c>
      <c r="AW324" s="13" t="s">
        <v>30</v>
      </c>
      <c r="AX324" s="13" t="s">
        <v>81</v>
      </c>
      <c r="AY324" s="167" t="s">
        <v>140</v>
      </c>
    </row>
    <row r="325" spans="1:65" s="2" customFormat="1" ht="24.2" customHeight="1">
      <c r="A325" s="33"/>
      <c r="B325" s="144"/>
      <c r="C325" s="145" t="s">
        <v>339</v>
      </c>
      <c r="D325" s="145" t="s">
        <v>142</v>
      </c>
      <c r="E325" s="146" t="s">
        <v>517</v>
      </c>
      <c r="F325" s="147" t="s">
        <v>518</v>
      </c>
      <c r="G325" s="148" t="s">
        <v>393</v>
      </c>
      <c r="H325" s="149">
        <v>1</v>
      </c>
      <c r="I325" s="150"/>
      <c r="J325" s="151">
        <f>ROUND(I325*H325,2)</f>
        <v>0</v>
      </c>
      <c r="K325" s="147" t="s">
        <v>146</v>
      </c>
      <c r="L325" s="34"/>
      <c r="M325" s="152" t="s">
        <v>1</v>
      </c>
      <c r="N325" s="153" t="s">
        <v>38</v>
      </c>
      <c r="O325" s="59"/>
      <c r="P325" s="154">
        <f>O325*H325</f>
        <v>0</v>
      </c>
      <c r="Q325" s="154">
        <v>0</v>
      </c>
      <c r="R325" s="154">
        <f>Q325*H325</f>
        <v>0</v>
      </c>
      <c r="S325" s="154">
        <v>8.2000000000000003E-2</v>
      </c>
      <c r="T325" s="155">
        <f>S325*H325</f>
        <v>8.2000000000000003E-2</v>
      </c>
      <c r="U325" s="33"/>
      <c r="V325" s="33"/>
      <c r="W325" s="33"/>
      <c r="X325" s="33"/>
      <c r="Y325" s="33"/>
      <c r="Z325" s="33"/>
      <c r="AA325" s="33"/>
      <c r="AB325" s="33"/>
      <c r="AC325" s="33"/>
      <c r="AD325" s="33"/>
      <c r="AE325" s="33"/>
      <c r="AR325" s="156" t="s">
        <v>147</v>
      </c>
      <c r="AT325" s="156" t="s">
        <v>142</v>
      </c>
      <c r="AU325" s="156" t="s">
        <v>83</v>
      </c>
      <c r="AY325" s="18" t="s">
        <v>140</v>
      </c>
      <c r="BE325" s="157">
        <f>IF(N325="základní",J325,0)</f>
        <v>0</v>
      </c>
      <c r="BF325" s="157">
        <f>IF(N325="snížená",J325,0)</f>
        <v>0</v>
      </c>
      <c r="BG325" s="157">
        <f>IF(N325="zákl. přenesená",J325,0)</f>
        <v>0</v>
      </c>
      <c r="BH325" s="157">
        <f>IF(N325="sníž. přenesená",J325,0)</f>
        <v>0</v>
      </c>
      <c r="BI325" s="157">
        <f>IF(N325="nulová",J325,0)</f>
        <v>0</v>
      </c>
      <c r="BJ325" s="18" t="s">
        <v>81</v>
      </c>
      <c r="BK325" s="157">
        <f>ROUND(I325*H325,2)</f>
        <v>0</v>
      </c>
      <c r="BL325" s="18" t="s">
        <v>147</v>
      </c>
      <c r="BM325" s="156" t="s">
        <v>877</v>
      </c>
    </row>
    <row r="326" spans="1:65" s="2" customFormat="1" ht="39">
      <c r="A326" s="33"/>
      <c r="B326" s="34"/>
      <c r="C326" s="33"/>
      <c r="D326" s="158" t="s">
        <v>149</v>
      </c>
      <c r="E326" s="33"/>
      <c r="F326" s="159" t="s">
        <v>520</v>
      </c>
      <c r="G326" s="33"/>
      <c r="H326" s="33"/>
      <c r="I326" s="160"/>
      <c r="J326" s="33"/>
      <c r="K326" s="33"/>
      <c r="L326" s="34"/>
      <c r="M326" s="161"/>
      <c r="N326" s="162"/>
      <c r="O326" s="59"/>
      <c r="P326" s="59"/>
      <c r="Q326" s="59"/>
      <c r="R326" s="59"/>
      <c r="S326" s="59"/>
      <c r="T326" s="60"/>
      <c r="U326" s="33"/>
      <c r="V326" s="33"/>
      <c r="W326" s="33"/>
      <c r="X326" s="33"/>
      <c r="Y326" s="33"/>
      <c r="Z326" s="33"/>
      <c r="AA326" s="33"/>
      <c r="AB326" s="33"/>
      <c r="AC326" s="33"/>
      <c r="AD326" s="33"/>
      <c r="AE326" s="33"/>
      <c r="AT326" s="18" t="s">
        <v>149</v>
      </c>
      <c r="AU326" s="18" t="s">
        <v>83</v>
      </c>
    </row>
    <row r="327" spans="1:65" s="2" customFormat="1" ht="11.25">
      <c r="A327" s="33"/>
      <c r="B327" s="34"/>
      <c r="C327" s="33"/>
      <c r="D327" s="163" t="s">
        <v>151</v>
      </c>
      <c r="E327" s="33"/>
      <c r="F327" s="164" t="s">
        <v>521</v>
      </c>
      <c r="G327" s="33"/>
      <c r="H327" s="33"/>
      <c r="I327" s="160"/>
      <c r="J327" s="33"/>
      <c r="K327" s="33"/>
      <c r="L327" s="34"/>
      <c r="M327" s="161"/>
      <c r="N327" s="162"/>
      <c r="O327" s="59"/>
      <c r="P327" s="59"/>
      <c r="Q327" s="59"/>
      <c r="R327" s="59"/>
      <c r="S327" s="59"/>
      <c r="T327" s="60"/>
      <c r="U327" s="33"/>
      <c r="V327" s="33"/>
      <c r="W327" s="33"/>
      <c r="X327" s="33"/>
      <c r="Y327" s="33"/>
      <c r="Z327" s="33"/>
      <c r="AA327" s="33"/>
      <c r="AB327" s="33"/>
      <c r="AC327" s="33"/>
      <c r="AD327" s="33"/>
      <c r="AE327" s="33"/>
      <c r="AT327" s="18" t="s">
        <v>151</v>
      </c>
      <c r="AU327" s="18" t="s">
        <v>83</v>
      </c>
    </row>
    <row r="328" spans="1:65" s="2" customFormat="1" ht="68.25">
      <c r="A328" s="33"/>
      <c r="B328" s="34"/>
      <c r="C328" s="33"/>
      <c r="D328" s="158" t="s">
        <v>153</v>
      </c>
      <c r="E328" s="33"/>
      <c r="F328" s="165" t="s">
        <v>522</v>
      </c>
      <c r="G328" s="33"/>
      <c r="H328" s="33"/>
      <c r="I328" s="160"/>
      <c r="J328" s="33"/>
      <c r="K328" s="33"/>
      <c r="L328" s="34"/>
      <c r="M328" s="161"/>
      <c r="N328" s="162"/>
      <c r="O328" s="59"/>
      <c r="P328" s="59"/>
      <c r="Q328" s="59"/>
      <c r="R328" s="59"/>
      <c r="S328" s="59"/>
      <c r="T328" s="60"/>
      <c r="U328" s="33"/>
      <c r="V328" s="33"/>
      <c r="W328" s="33"/>
      <c r="X328" s="33"/>
      <c r="Y328" s="33"/>
      <c r="Z328" s="33"/>
      <c r="AA328" s="33"/>
      <c r="AB328" s="33"/>
      <c r="AC328" s="33"/>
      <c r="AD328" s="33"/>
      <c r="AE328" s="33"/>
      <c r="AT328" s="18" t="s">
        <v>153</v>
      </c>
      <c r="AU328" s="18" t="s">
        <v>83</v>
      </c>
    </row>
    <row r="329" spans="1:65" s="13" customFormat="1" ht="11.25">
      <c r="B329" s="166"/>
      <c r="D329" s="158" t="s">
        <v>155</v>
      </c>
      <c r="E329" s="167" t="s">
        <v>1</v>
      </c>
      <c r="F329" s="168" t="s">
        <v>878</v>
      </c>
      <c r="H329" s="169">
        <v>1</v>
      </c>
      <c r="I329" s="170"/>
      <c r="L329" s="166"/>
      <c r="M329" s="171"/>
      <c r="N329" s="172"/>
      <c r="O329" s="172"/>
      <c r="P329" s="172"/>
      <c r="Q329" s="172"/>
      <c r="R329" s="172"/>
      <c r="S329" s="172"/>
      <c r="T329" s="173"/>
      <c r="AT329" s="167" t="s">
        <v>155</v>
      </c>
      <c r="AU329" s="167" t="s">
        <v>83</v>
      </c>
      <c r="AV329" s="13" t="s">
        <v>83</v>
      </c>
      <c r="AW329" s="13" t="s">
        <v>30</v>
      </c>
      <c r="AX329" s="13" t="s">
        <v>81</v>
      </c>
      <c r="AY329" s="167" t="s">
        <v>140</v>
      </c>
    </row>
    <row r="330" spans="1:65" s="2" customFormat="1" ht="24.2" customHeight="1">
      <c r="A330" s="33"/>
      <c r="B330" s="144"/>
      <c r="C330" s="145" t="s">
        <v>426</v>
      </c>
      <c r="D330" s="145" t="s">
        <v>142</v>
      </c>
      <c r="E330" s="146" t="s">
        <v>525</v>
      </c>
      <c r="F330" s="147" t="s">
        <v>526</v>
      </c>
      <c r="G330" s="148" t="s">
        <v>393</v>
      </c>
      <c r="H330" s="149">
        <v>1</v>
      </c>
      <c r="I330" s="150"/>
      <c r="J330" s="151">
        <f>ROUND(I330*H330,2)</f>
        <v>0</v>
      </c>
      <c r="K330" s="147" t="s">
        <v>146</v>
      </c>
      <c r="L330" s="34"/>
      <c r="M330" s="152" t="s">
        <v>1</v>
      </c>
      <c r="N330" s="153" t="s">
        <v>38</v>
      </c>
      <c r="O330" s="59"/>
      <c r="P330" s="154">
        <f>O330*H330</f>
        <v>0</v>
      </c>
      <c r="Q330" s="154">
        <v>0</v>
      </c>
      <c r="R330" s="154">
        <f>Q330*H330</f>
        <v>0</v>
      </c>
      <c r="S330" s="154">
        <v>4.0000000000000001E-3</v>
      </c>
      <c r="T330" s="155">
        <f>S330*H330</f>
        <v>4.0000000000000001E-3</v>
      </c>
      <c r="U330" s="33"/>
      <c r="V330" s="33"/>
      <c r="W330" s="33"/>
      <c r="X330" s="33"/>
      <c r="Y330" s="33"/>
      <c r="Z330" s="33"/>
      <c r="AA330" s="33"/>
      <c r="AB330" s="33"/>
      <c r="AC330" s="33"/>
      <c r="AD330" s="33"/>
      <c r="AE330" s="33"/>
      <c r="AR330" s="156" t="s">
        <v>147</v>
      </c>
      <c r="AT330" s="156" t="s">
        <v>142</v>
      </c>
      <c r="AU330" s="156" t="s">
        <v>83</v>
      </c>
      <c r="AY330" s="18" t="s">
        <v>140</v>
      </c>
      <c r="BE330" s="157">
        <f>IF(N330="základní",J330,0)</f>
        <v>0</v>
      </c>
      <c r="BF330" s="157">
        <f>IF(N330="snížená",J330,0)</f>
        <v>0</v>
      </c>
      <c r="BG330" s="157">
        <f>IF(N330="zákl. přenesená",J330,0)</f>
        <v>0</v>
      </c>
      <c r="BH330" s="157">
        <f>IF(N330="sníž. přenesená",J330,0)</f>
        <v>0</v>
      </c>
      <c r="BI330" s="157">
        <f>IF(N330="nulová",J330,0)</f>
        <v>0</v>
      </c>
      <c r="BJ330" s="18" t="s">
        <v>81</v>
      </c>
      <c r="BK330" s="157">
        <f>ROUND(I330*H330,2)</f>
        <v>0</v>
      </c>
      <c r="BL330" s="18" t="s">
        <v>147</v>
      </c>
      <c r="BM330" s="156" t="s">
        <v>879</v>
      </c>
    </row>
    <row r="331" spans="1:65" s="2" customFormat="1" ht="29.25">
      <c r="A331" s="33"/>
      <c r="B331" s="34"/>
      <c r="C331" s="33"/>
      <c r="D331" s="158" t="s">
        <v>149</v>
      </c>
      <c r="E331" s="33"/>
      <c r="F331" s="159" t="s">
        <v>528</v>
      </c>
      <c r="G331" s="33"/>
      <c r="H331" s="33"/>
      <c r="I331" s="160"/>
      <c r="J331" s="33"/>
      <c r="K331" s="33"/>
      <c r="L331" s="34"/>
      <c r="M331" s="161"/>
      <c r="N331" s="162"/>
      <c r="O331" s="59"/>
      <c r="P331" s="59"/>
      <c r="Q331" s="59"/>
      <c r="R331" s="59"/>
      <c r="S331" s="59"/>
      <c r="T331" s="60"/>
      <c r="U331" s="33"/>
      <c r="V331" s="33"/>
      <c r="W331" s="33"/>
      <c r="X331" s="33"/>
      <c r="Y331" s="33"/>
      <c r="Z331" s="33"/>
      <c r="AA331" s="33"/>
      <c r="AB331" s="33"/>
      <c r="AC331" s="33"/>
      <c r="AD331" s="33"/>
      <c r="AE331" s="33"/>
      <c r="AT331" s="18" t="s">
        <v>149</v>
      </c>
      <c r="AU331" s="18" t="s">
        <v>83</v>
      </c>
    </row>
    <row r="332" spans="1:65" s="2" customFormat="1" ht="11.25">
      <c r="A332" s="33"/>
      <c r="B332" s="34"/>
      <c r="C332" s="33"/>
      <c r="D332" s="163" t="s">
        <v>151</v>
      </c>
      <c r="E332" s="33"/>
      <c r="F332" s="164" t="s">
        <v>529</v>
      </c>
      <c r="G332" s="33"/>
      <c r="H332" s="33"/>
      <c r="I332" s="160"/>
      <c r="J332" s="33"/>
      <c r="K332" s="33"/>
      <c r="L332" s="34"/>
      <c r="M332" s="161"/>
      <c r="N332" s="162"/>
      <c r="O332" s="59"/>
      <c r="P332" s="59"/>
      <c r="Q332" s="59"/>
      <c r="R332" s="59"/>
      <c r="S332" s="59"/>
      <c r="T332" s="60"/>
      <c r="U332" s="33"/>
      <c r="V332" s="33"/>
      <c r="W332" s="33"/>
      <c r="X332" s="33"/>
      <c r="Y332" s="33"/>
      <c r="Z332" s="33"/>
      <c r="AA332" s="33"/>
      <c r="AB332" s="33"/>
      <c r="AC332" s="33"/>
      <c r="AD332" s="33"/>
      <c r="AE332" s="33"/>
      <c r="AT332" s="18" t="s">
        <v>151</v>
      </c>
      <c r="AU332" s="18" t="s">
        <v>83</v>
      </c>
    </row>
    <row r="333" spans="1:65" s="2" customFormat="1" ht="39">
      <c r="A333" s="33"/>
      <c r="B333" s="34"/>
      <c r="C333" s="33"/>
      <c r="D333" s="158" t="s">
        <v>153</v>
      </c>
      <c r="E333" s="33"/>
      <c r="F333" s="165" t="s">
        <v>530</v>
      </c>
      <c r="G333" s="33"/>
      <c r="H333" s="33"/>
      <c r="I333" s="160"/>
      <c r="J333" s="33"/>
      <c r="K333" s="33"/>
      <c r="L333" s="34"/>
      <c r="M333" s="161"/>
      <c r="N333" s="162"/>
      <c r="O333" s="59"/>
      <c r="P333" s="59"/>
      <c r="Q333" s="59"/>
      <c r="R333" s="59"/>
      <c r="S333" s="59"/>
      <c r="T333" s="60"/>
      <c r="U333" s="33"/>
      <c r="V333" s="33"/>
      <c r="W333" s="33"/>
      <c r="X333" s="33"/>
      <c r="Y333" s="33"/>
      <c r="Z333" s="33"/>
      <c r="AA333" s="33"/>
      <c r="AB333" s="33"/>
      <c r="AC333" s="33"/>
      <c r="AD333" s="33"/>
      <c r="AE333" s="33"/>
      <c r="AT333" s="18" t="s">
        <v>153</v>
      </c>
      <c r="AU333" s="18" t="s">
        <v>83</v>
      </c>
    </row>
    <row r="334" spans="1:65" s="13" customFormat="1" ht="11.25">
      <c r="B334" s="166"/>
      <c r="D334" s="158" t="s">
        <v>155</v>
      </c>
      <c r="E334" s="167" t="s">
        <v>1</v>
      </c>
      <c r="F334" s="168" t="s">
        <v>878</v>
      </c>
      <c r="H334" s="169">
        <v>1</v>
      </c>
      <c r="I334" s="170"/>
      <c r="L334" s="166"/>
      <c r="M334" s="171"/>
      <c r="N334" s="172"/>
      <c r="O334" s="172"/>
      <c r="P334" s="172"/>
      <c r="Q334" s="172"/>
      <c r="R334" s="172"/>
      <c r="S334" s="172"/>
      <c r="T334" s="173"/>
      <c r="AT334" s="167" t="s">
        <v>155</v>
      </c>
      <c r="AU334" s="167" t="s">
        <v>83</v>
      </c>
      <c r="AV334" s="13" t="s">
        <v>83</v>
      </c>
      <c r="AW334" s="13" t="s">
        <v>30</v>
      </c>
      <c r="AX334" s="13" t="s">
        <v>81</v>
      </c>
      <c r="AY334" s="167" t="s">
        <v>140</v>
      </c>
    </row>
    <row r="335" spans="1:65" s="2" customFormat="1" ht="24.2" customHeight="1">
      <c r="A335" s="33"/>
      <c r="B335" s="144"/>
      <c r="C335" s="145" t="s">
        <v>430</v>
      </c>
      <c r="D335" s="145" t="s">
        <v>142</v>
      </c>
      <c r="E335" s="146" t="s">
        <v>533</v>
      </c>
      <c r="F335" s="147" t="s">
        <v>534</v>
      </c>
      <c r="G335" s="148" t="s">
        <v>145</v>
      </c>
      <c r="H335" s="149">
        <v>44</v>
      </c>
      <c r="I335" s="150"/>
      <c r="J335" s="151">
        <f>ROUND(I335*H335,2)</f>
        <v>0</v>
      </c>
      <c r="K335" s="147" t="s">
        <v>146</v>
      </c>
      <c r="L335" s="34"/>
      <c r="M335" s="152" t="s">
        <v>1</v>
      </c>
      <c r="N335" s="153" t="s">
        <v>38</v>
      </c>
      <c r="O335" s="59"/>
      <c r="P335" s="154">
        <f>O335*H335</f>
        <v>0</v>
      </c>
      <c r="Q335" s="154">
        <v>0</v>
      </c>
      <c r="R335" s="154">
        <f>Q335*H335</f>
        <v>0</v>
      </c>
      <c r="S335" s="154">
        <v>0</v>
      </c>
      <c r="T335" s="155">
        <f>S335*H335</f>
        <v>0</v>
      </c>
      <c r="U335" s="33"/>
      <c r="V335" s="33"/>
      <c r="W335" s="33"/>
      <c r="X335" s="33"/>
      <c r="Y335" s="33"/>
      <c r="Z335" s="33"/>
      <c r="AA335" s="33"/>
      <c r="AB335" s="33"/>
      <c r="AC335" s="33"/>
      <c r="AD335" s="33"/>
      <c r="AE335" s="33"/>
      <c r="AR335" s="156" t="s">
        <v>147</v>
      </c>
      <c r="AT335" s="156" t="s">
        <v>142</v>
      </c>
      <c r="AU335" s="156" t="s">
        <v>83</v>
      </c>
      <c r="AY335" s="18" t="s">
        <v>140</v>
      </c>
      <c r="BE335" s="157">
        <f>IF(N335="základní",J335,0)</f>
        <v>0</v>
      </c>
      <c r="BF335" s="157">
        <f>IF(N335="snížená",J335,0)</f>
        <v>0</v>
      </c>
      <c r="BG335" s="157">
        <f>IF(N335="zákl. přenesená",J335,0)</f>
        <v>0</v>
      </c>
      <c r="BH335" s="157">
        <f>IF(N335="sníž. přenesená",J335,0)</f>
        <v>0</v>
      </c>
      <c r="BI335" s="157">
        <f>IF(N335="nulová",J335,0)</f>
        <v>0</v>
      </c>
      <c r="BJ335" s="18" t="s">
        <v>81</v>
      </c>
      <c r="BK335" s="157">
        <f>ROUND(I335*H335,2)</f>
        <v>0</v>
      </c>
      <c r="BL335" s="18" t="s">
        <v>147</v>
      </c>
      <c r="BM335" s="156" t="s">
        <v>880</v>
      </c>
    </row>
    <row r="336" spans="1:65" s="2" customFormat="1" ht="48.75">
      <c r="A336" s="33"/>
      <c r="B336" s="34"/>
      <c r="C336" s="33"/>
      <c r="D336" s="158" t="s">
        <v>149</v>
      </c>
      <c r="E336" s="33"/>
      <c r="F336" s="159" t="s">
        <v>536</v>
      </c>
      <c r="G336" s="33"/>
      <c r="H336" s="33"/>
      <c r="I336" s="160"/>
      <c r="J336" s="33"/>
      <c r="K336" s="33"/>
      <c r="L336" s="34"/>
      <c r="M336" s="161"/>
      <c r="N336" s="162"/>
      <c r="O336" s="59"/>
      <c r="P336" s="59"/>
      <c r="Q336" s="59"/>
      <c r="R336" s="59"/>
      <c r="S336" s="59"/>
      <c r="T336" s="60"/>
      <c r="U336" s="33"/>
      <c r="V336" s="33"/>
      <c r="W336" s="33"/>
      <c r="X336" s="33"/>
      <c r="Y336" s="33"/>
      <c r="Z336" s="33"/>
      <c r="AA336" s="33"/>
      <c r="AB336" s="33"/>
      <c r="AC336" s="33"/>
      <c r="AD336" s="33"/>
      <c r="AE336" s="33"/>
      <c r="AT336" s="18" t="s">
        <v>149</v>
      </c>
      <c r="AU336" s="18" t="s">
        <v>83</v>
      </c>
    </row>
    <row r="337" spans="1:65" s="2" customFormat="1" ht="11.25">
      <c r="A337" s="33"/>
      <c r="B337" s="34"/>
      <c r="C337" s="33"/>
      <c r="D337" s="163" t="s">
        <v>151</v>
      </c>
      <c r="E337" s="33"/>
      <c r="F337" s="164" t="s">
        <v>537</v>
      </c>
      <c r="G337" s="33"/>
      <c r="H337" s="33"/>
      <c r="I337" s="160"/>
      <c r="J337" s="33"/>
      <c r="K337" s="33"/>
      <c r="L337" s="34"/>
      <c r="M337" s="161"/>
      <c r="N337" s="162"/>
      <c r="O337" s="59"/>
      <c r="P337" s="59"/>
      <c r="Q337" s="59"/>
      <c r="R337" s="59"/>
      <c r="S337" s="59"/>
      <c r="T337" s="60"/>
      <c r="U337" s="33"/>
      <c r="V337" s="33"/>
      <c r="W337" s="33"/>
      <c r="X337" s="33"/>
      <c r="Y337" s="33"/>
      <c r="Z337" s="33"/>
      <c r="AA337" s="33"/>
      <c r="AB337" s="33"/>
      <c r="AC337" s="33"/>
      <c r="AD337" s="33"/>
      <c r="AE337" s="33"/>
      <c r="AT337" s="18" t="s">
        <v>151</v>
      </c>
      <c r="AU337" s="18" t="s">
        <v>83</v>
      </c>
    </row>
    <row r="338" spans="1:65" s="2" customFormat="1" ht="48.75">
      <c r="A338" s="33"/>
      <c r="B338" s="34"/>
      <c r="C338" s="33"/>
      <c r="D338" s="158" t="s">
        <v>153</v>
      </c>
      <c r="E338" s="33"/>
      <c r="F338" s="165" t="s">
        <v>538</v>
      </c>
      <c r="G338" s="33"/>
      <c r="H338" s="33"/>
      <c r="I338" s="160"/>
      <c r="J338" s="33"/>
      <c r="K338" s="33"/>
      <c r="L338" s="34"/>
      <c r="M338" s="161"/>
      <c r="N338" s="162"/>
      <c r="O338" s="59"/>
      <c r="P338" s="59"/>
      <c r="Q338" s="59"/>
      <c r="R338" s="59"/>
      <c r="S338" s="59"/>
      <c r="T338" s="60"/>
      <c r="U338" s="33"/>
      <c r="V338" s="33"/>
      <c r="W338" s="33"/>
      <c r="X338" s="33"/>
      <c r="Y338" s="33"/>
      <c r="Z338" s="33"/>
      <c r="AA338" s="33"/>
      <c r="AB338" s="33"/>
      <c r="AC338" s="33"/>
      <c r="AD338" s="33"/>
      <c r="AE338" s="33"/>
      <c r="AT338" s="18" t="s">
        <v>153</v>
      </c>
      <c r="AU338" s="18" t="s">
        <v>83</v>
      </c>
    </row>
    <row r="339" spans="1:65" s="13" customFormat="1" ht="11.25">
      <c r="B339" s="166"/>
      <c r="D339" s="158" t="s">
        <v>155</v>
      </c>
      <c r="E339" s="167" t="s">
        <v>1</v>
      </c>
      <c r="F339" s="168" t="s">
        <v>881</v>
      </c>
      <c r="H339" s="169">
        <v>44</v>
      </c>
      <c r="I339" s="170"/>
      <c r="L339" s="166"/>
      <c r="M339" s="171"/>
      <c r="N339" s="172"/>
      <c r="O339" s="172"/>
      <c r="P339" s="172"/>
      <c r="Q339" s="172"/>
      <c r="R339" s="172"/>
      <c r="S339" s="172"/>
      <c r="T339" s="173"/>
      <c r="AT339" s="167" t="s">
        <v>155</v>
      </c>
      <c r="AU339" s="167" t="s">
        <v>83</v>
      </c>
      <c r="AV339" s="13" t="s">
        <v>83</v>
      </c>
      <c r="AW339" s="13" t="s">
        <v>30</v>
      </c>
      <c r="AX339" s="13" t="s">
        <v>81</v>
      </c>
      <c r="AY339" s="167" t="s">
        <v>140</v>
      </c>
    </row>
    <row r="340" spans="1:65" s="12" customFormat="1" ht="22.9" customHeight="1">
      <c r="B340" s="131"/>
      <c r="D340" s="132" t="s">
        <v>72</v>
      </c>
      <c r="E340" s="142" t="s">
        <v>540</v>
      </c>
      <c r="F340" s="142" t="s">
        <v>541</v>
      </c>
      <c r="I340" s="134"/>
      <c r="J340" s="143">
        <f>BK340</f>
        <v>0</v>
      </c>
      <c r="L340" s="131"/>
      <c r="M340" s="136"/>
      <c r="N340" s="137"/>
      <c r="O340" s="137"/>
      <c r="P340" s="138">
        <f>SUM(P341:P373)</f>
        <v>0</v>
      </c>
      <c r="Q340" s="137"/>
      <c r="R340" s="138">
        <f>SUM(R341:R373)</f>
        <v>0</v>
      </c>
      <c r="S340" s="137"/>
      <c r="T340" s="139">
        <f>SUM(T341:T373)</f>
        <v>0</v>
      </c>
      <c r="AR340" s="132" t="s">
        <v>81</v>
      </c>
      <c r="AT340" s="140" t="s">
        <v>72</v>
      </c>
      <c r="AU340" s="140" t="s">
        <v>81</v>
      </c>
      <c r="AY340" s="132" t="s">
        <v>140</v>
      </c>
      <c r="BK340" s="141">
        <f>SUM(BK341:BK373)</f>
        <v>0</v>
      </c>
    </row>
    <row r="341" spans="1:65" s="2" customFormat="1" ht="21.75" customHeight="1">
      <c r="A341" s="33"/>
      <c r="B341" s="144"/>
      <c r="C341" s="145" t="s">
        <v>434</v>
      </c>
      <c r="D341" s="145" t="s">
        <v>142</v>
      </c>
      <c r="E341" s="146" t="s">
        <v>543</v>
      </c>
      <c r="F341" s="147" t="s">
        <v>544</v>
      </c>
      <c r="G341" s="148" t="s">
        <v>545</v>
      </c>
      <c r="H341" s="149">
        <v>311.5</v>
      </c>
      <c r="I341" s="150"/>
      <c r="J341" s="151">
        <f>ROUND(I341*H341,2)</f>
        <v>0</v>
      </c>
      <c r="K341" s="147" t="s">
        <v>146</v>
      </c>
      <c r="L341" s="34"/>
      <c r="M341" s="152" t="s">
        <v>1</v>
      </c>
      <c r="N341" s="153" t="s">
        <v>38</v>
      </c>
      <c r="O341" s="59"/>
      <c r="P341" s="154">
        <f>O341*H341</f>
        <v>0</v>
      </c>
      <c r="Q341" s="154">
        <v>0</v>
      </c>
      <c r="R341" s="154">
        <f>Q341*H341</f>
        <v>0</v>
      </c>
      <c r="S341" s="154">
        <v>0</v>
      </c>
      <c r="T341" s="155">
        <f>S341*H341</f>
        <v>0</v>
      </c>
      <c r="U341" s="33"/>
      <c r="V341" s="33"/>
      <c r="W341" s="33"/>
      <c r="X341" s="33"/>
      <c r="Y341" s="33"/>
      <c r="Z341" s="33"/>
      <c r="AA341" s="33"/>
      <c r="AB341" s="33"/>
      <c r="AC341" s="33"/>
      <c r="AD341" s="33"/>
      <c r="AE341" s="33"/>
      <c r="AR341" s="156" t="s">
        <v>147</v>
      </c>
      <c r="AT341" s="156" t="s">
        <v>142</v>
      </c>
      <c r="AU341" s="156" t="s">
        <v>83</v>
      </c>
      <c r="AY341" s="18" t="s">
        <v>140</v>
      </c>
      <c r="BE341" s="157">
        <f>IF(N341="základní",J341,0)</f>
        <v>0</v>
      </c>
      <c r="BF341" s="157">
        <f>IF(N341="snížená",J341,0)</f>
        <v>0</v>
      </c>
      <c r="BG341" s="157">
        <f>IF(N341="zákl. přenesená",J341,0)</f>
        <v>0</v>
      </c>
      <c r="BH341" s="157">
        <f>IF(N341="sníž. přenesená",J341,0)</f>
        <v>0</v>
      </c>
      <c r="BI341" s="157">
        <f>IF(N341="nulová",J341,0)</f>
        <v>0</v>
      </c>
      <c r="BJ341" s="18" t="s">
        <v>81</v>
      </c>
      <c r="BK341" s="157">
        <f>ROUND(I341*H341,2)</f>
        <v>0</v>
      </c>
      <c r="BL341" s="18" t="s">
        <v>147</v>
      </c>
      <c r="BM341" s="156" t="s">
        <v>882</v>
      </c>
    </row>
    <row r="342" spans="1:65" s="2" customFormat="1" ht="19.5">
      <c r="A342" s="33"/>
      <c r="B342" s="34"/>
      <c r="C342" s="33"/>
      <c r="D342" s="158" t="s">
        <v>149</v>
      </c>
      <c r="E342" s="33"/>
      <c r="F342" s="159" t="s">
        <v>547</v>
      </c>
      <c r="G342" s="33"/>
      <c r="H342" s="33"/>
      <c r="I342" s="160"/>
      <c r="J342" s="33"/>
      <c r="K342" s="33"/>
      <c r="L342" s="34"/>
      <c r="M342" s="161"/>
      <c r="N342" s="162"/>
      <c r="O342" s="59"/>
      <c r="P342" s="59"/>
      <c r="Q342" s="59"/>
      <c r="R342" s="59"/>
      <c r="S342" s="59"/>
      <c r="T342" s="60"/>
      <c r="U342" s="33"/>
      <c r="V342" s="33"/>
      <c r="W342" s="33"/>
      <c r="X342" s="33"/>
      <c r="Y342" s="33"/>
      <c r="Z342" s="33"/>
      <c r="AA342" s="33"/>
      <c r="AB342" s="33"/>
      <c r="AC342" s="33"/>
      <c r="AD342" s="33"/>
      <c r="AE342" s="33"/>
      <c r="AT342" s="18" t="s">
        <v>149</v>
      </c>
      <c r="AU342" s="18" t="s">
        <v>83</v>
      </c>
    </row>
    <row r="343" spans="1:65" s="2" customFormat="1" ht="11.25">
      <c r="A343" s="33"/>
      <c r="B343" s="34"/>
      <c r="C343" s="33"/>
      <c r="D343" s="163" t="s">
        <v>151</v>
      </c>
      <c r="E343" s="33"/>
      <c r="F343" s="164" t="s">
        <v>548</v>
      </c>
      <c r="G343" s="33"/>
      <c r="H343" s="33"/>
      <c r="I343" s="160"/>
      <c r="J343" s="33"/>
      <c r="K343" s="33"/>
      <c r="L343" s="34"/>
      <c r="M343" s="161"/>
      <c r="N343" s="162"/>
      <c r="O343" s="59"/>
      <c r="P343" s="59"/>
      <c r="Q343" s="59"/>
      <c r="R343" s="59"/>
      <c r="S343" s="59"/>
      <c r="T343" s="60"/>
      <c r="U343" s="33"/>
      <c r="V343" s="33"/>
      <c r="W343" s="33"/>
      <c r="X343" s="33"/>
      <c r="Y343" s="33"/>
      <c r="Z343" s="33"/>
      <c r="AA343" s="33"/>
      <c r="AB343" s="33"/>
      <c r="AC343" s="33"/>
      <c r="AD343" s="33"/>
      <c r="AE343" s="33"/>
      <c r="AT343" s="18" t="s">
        <v>151</v>
      </c>
      <c r="AU343" s="18" t="s">
        <v>83</v>
      </c>
    </row>
    <row r="344" spans="1:65" s="13" customFormat="1" ht="11.25">
      <c r="B344" s="166"/>
      <c r="D344" s="158" t="s">
        <v>155</v>
      </c>
      <c r="E344" s="167" t="s">
        <v>1</v>
      </c>
      <c r="F344" s="168" t="s">
        <v>883</v>
      </c>
      <c r="H344" s="169">
        <v>58.5</v>
      </c>
      <c r="I344" s="170"/>
      <c r="L344" s="166"/>
      <c r="M344" s="171"/>
      <c r="N344" s="172"/>
      <c r="O344" s="172"/>
      <c r="P344" s="172"/>
      <c r="Q344" s="172"/>
      <c r="R344" s="172"/>
      <c r="S344" s="172"/>
      <c r="T344" s="173"/>
      <c r="AT344" s="167" t="s">
        <v>155</v>
      </c>
      <c r="AU344" s="167" t="s">
        <v>83</v>
      </c>
      <c r="AV344" s="13" t="s">
        <v>83</v>
      </c>
      <c r="AW344" s="13" t="s">
        <v>30</v>
      </c>
      <c r="AX344" s="13" t="s">
        <v>73</v>
      </c>
      <c r="AY344" s="167" t="s">
        <v>140</v>
      </c>
    </row>
    <row r="345" spans="1:65" s="13" customFormat="1" ht="11.25">
      <c r="B345" s="166"/>
      <c r="D345" s="158" t="s">
        <v>155</v>
      </c>
      <c r="E345" s="167" t="s">
        <v>1</v>
      </c>
      <c r="F345" s="168" t="s">
        <v>884</v>
      </c>
      <c r="H345" s="169">
        <v>253</v>
      </c>
      <c r="I345" s="170"/>
      <c r="L345" s="166"/>
      <c r="M345" s="171"/>
      <c r="N345" s="172"/>
      <c r="O345" s="172"/>
      <c r="P345" s="172"/>
      <c r="Q345" s="172"/>
      <c r="R345" s="172"/>
      <c r="S345" s="172"/>
      <c r="T345" s="173"/>
      <c r="AT345" s="167" t="s">
        <v>155</v>
      </c>
      <c r="AU345" s="167" t="s">
        <v>83</v>
      </c>
      <c r="AV345" s="13" t="s">
        <v>83</v>
      </c>
      <c r="AW345" s="13" t="s">
        <v>30</v>
      </c>
      <c r="AX345" s="13" t="s">
        <v>73</v>
      </c>
      <c r="AY345" s="167" t="s">
        <v>140</v>
      </c>
    </row>
    <row r="346" spans="1:65" s="14" customFormat="1" ht="11.25">
      <c r="B346" s="174"/>
      <c r="D346" s="158" t="s">
        <v>155</v>
      </c>
      <c r="E346" s="175" t="s">
        <v>1</v>
      </c>
      <c r="F346" s="176" t="s">
        <v>157</v>
      </c>
      <c r="H346" s="177">
        <v>311.5</v>
      </c>
      <c r="I346" s="178"/>
      <c r="L346" s="174"/>
      <c r="M346" s="179"/>
      <c r="N346" s="180"/>
      <c r="O346" s="180"/>
      <c r="P346" s="180"/>
      <c r="Q346" s="180"/>
      <c r="R346" s="180"/>
      <c r="S346" s="180"/>
      <c r="T346" s="181"/>
      <c r="AT346" s="175" t="s">
        <v>155</v>
      </c>
      <c r="AU346" s="175" t="s">
        <v>83</v>
      </c>
      <c r="AV346" s="14" t="s">
        <v>147</v>
      </c>
      <c r="AW346" s="14" t="s">
        <v>30</v>
      </c>
      <c r="AX346" s="14" t="s">
        <v>81</v>
      </c>
      <c r="AY346" s="175" t="s">
        <v>140</v>
      </c>
    </row>
    <row r="347" spans="1:65" s="2" customFormat="1" ht="24.2" customHeight="1">
      <c r="A347" s="33"/>
      <c r="B347" s="144"/>
      <c r="C347" s="145" t="s">
        <v>438</v>
      </c>
      <c r="D347" s="145" t="s">
        <v>142</v>
      </c>
      <c r="E347" s="146" t="s">
        <v>552</v>
      </c>
      <c r="F347" s="147" t="s">
        <v>553</v>
      </c>
      <c r="G347" s="148" t="s">
        <v>545</v>
      </c>
      <c r="H347" s="149">
        <v>5918.5</v>
      </c>
      <c r="I347" s="150"/>
      <c r="J347" s="151">
        <f>ROUND(I347*H347,2)</f>
        <v>0</v>
      </c>
      <c r="K347" s="147" t="s">
        <v>146</v>
      </c>
      <c r="L347" s="34"/>
      <c r="M347" s="152" t="s">
        <v>1</v>
      </c>
      <c r="N347" s="153" t="s">
        <v>38</v>
      </c>
      <c r="O347" s="59"/>
      <c r="P347" s="154">
        <f>O347*H347</f>
        <v>0</v>
      </c>
      <c r="Q347" s="154">
        <v>0</v>
      </c>
      <c r="R347" s="154">
        <f>Q347*H347</f>
        <v>0</v>
      </c>
      <c r="S347" s="154">
        <v>0</v>
      </c>
      <c r="T347" s="155">
        <f>S347*H347</f>
        <v>0</v>
      </c>
      <c r="U347" s="33"/>
      <c r="V347" s="33"/>
      <c r="W347" s="33"/>
      <c r="X347" s="33"/>
      <c r="Y347" s="33"/>
      <c r="Z347" s="33"/>
      <c r="AA347" s="33"/>
      <c r="AB347" s="33"/>
      <c r="AC347" s="33"/>
      <c r="AD347" s="33"/>
      <c r="AE347" s="33"/>
      <c r="AR347" s="156" t="s">
        <v>147</v>
      </c>
      <c r="AT347" s="156" t="s">
        <v>142</v>
      </c>
      <c r="AU347" s="156" t="s">
        <v>83</v>
      </c>
      <c r="AY347" s="18" t="s">
        <v>140</v>
      </c>
      <c r="BE347" s="157">
        <f>IF(N347="základní",J347,0)</f>
        <v>0</v>
      </c>
      <c r="BF347" s="157">
        <f>IF(N347="snížená",J347,0)</f>
        <v>0</v>
      </c>
      <c r="BG347" s="157">
        <f>IF(N347="zákl. přenesená",J347,0)</f>
        <v>0</v>
      </c>
      <c r="BH347" s="157">
        <f>IF(N347="sníž. přenesená",J347,0)</f>
        <v>0</v>
      </c>
      <c r="BI347" s="157">
        <f>IF(N347="nulová",J347,0)</f>
        <v>0</v>
      </c>
      <c r="BJ347" s="18" t="s">
        <v>81</v>
      </c>
      <c r="BK347" s="157">
        <f>ROUND(I347*H347,2)</f>
        <v>0</v>
      </c>
      <c r="BL347" s="18" t="s">
        <v>147</v>
      </c>
      <c r="BM347" s="156" t="s">
        <v>885</v>
      </c>
    </row>
    <row r="348" spans="1:65" s="2" customFormat="1" ht="29.25">
      <c r="A348" s="33"/>
      <c r="B348" s="34"/>
      <c r="C348" s="33"/>
      <c r="D348" s="158" t="s">
        <v>149</v>
      </c>
      <c r="E348" s="33"/>
      <c r="F348" s="159" t="s">
        <v>555</v>
      </c>
      <c r="G348" s="33"/>
      <c r="H348" s="33"/>
      <c r="I348" s="160"/>
      <c r="J348" s="33"/>
      <c r="K348" s="33"/>
      <c r="L348" s="34"/>
      <c r="M348" s="161"/>
      <c r="N348" s="162"/>
      <c r="O348" s="59"/>
      <c r="P348" s="59"/>
      <c r="Q348" s="59"/>
      <c r="R348" s="59"/>
      <c r="S348" s="59"/>
      <c r="T348" s="60"/>
      <c r="U348" s="33"/>
      <c r="V348" s="33"/>
      <c r="W348" s="33"/>
      <c r="X348" s="33"/>
      <c r="Y348" s="33"/>
      <c r="Z348" s="33"/>
      <c r="AA348" s="33"/>
      <c r="AB348" s="33"/>
      <c r="AC348" s="33"/>
      <c r="AD348" s="33"/>
      <c r="AE348" s="33"/>
      <c r="AT348" s="18" t="s">
        <v>149</v>
      </c>
      <c r="AU348" s="18" t="s">
        <v>83</v>
      </c>
    </row>
    <row r="349" spans="1:65" s="2" customFormat="1" ht="11.25">
      <c r="A349" s="33"/>
      <c r="B349" s="34"/>
      <c r="C349" s="33"/>
      <c r="D349" s="163" t="s">
        <v>151</v>
      </c>
      <c r="E349" s="33"/>
      <c r="F349" s="164" t="s">
        <v>556</v>
      </c>
      <c r="G349" s="33"/>
      <c r="H349" s="33"/>
      <c r="I349" s="160"/>
      <c r="J349" s="33"/>
      <c r="K349" s="33"/>
      <c r="L349" s="34"/>
      <c r="M349" s="161"/>
      <c r="N349" s="162"/>
      <c r="O349" s="59"/>
      <c r="P349" s="59"/>
      <c r="Q349" s="59"/>
      <c r="R349" s="59"/>
      <c r="S349" s="59"/>
      <c r="T349" s="60"/>
      <c r="U349" s="33"/>
      <c r="V349" s="33"/>
      <c r="W349" s="33"/>
      <c r="X349" s="33"/>
      <c r="Y349" s="33"/>
      <c r="Z349" s="33"/>
      <c r="AA349" s="33"/>
      <c r="AB349" s="33"/>
      <c r="AC349" s="33"/>
      <c r="AD349" s="33"/>
      <c r="AE349" s="33"/>
      <c r="AT349" s="18" t="s">
        <v>151</v>
      </c>
      <c r="AU349" s="18" t="s">
        <v>83</v>
      </c>
    </row>
    <row r="350" spans="1:65" s="13" customFormat="1" ht="11.25">
      <c r="B350" s="166"/>
      <c r="D350" s="158" t="s">
        <v>155</v>
      </c>
      <c r="E350" s="167" t="s">
        <v>1</v>
      </c>
      <c r="F350" s="168" t="s">
        <v>886</v>
      </c>
      <c r="H350" s="169">
        <v>5918.5</v>
      </c>
      <c r="I350" s="170"/>
      <c r="L350" s="166"/>
      <c r="M350" s="171"/>
      <c r="N350" s="172"/>
      <c r="O350" s="172"/>
      <c r="P350" s="172"/>
      <c r="Q350" s="172"/>
      <c r="R350" s="172"/>
      <c r="S350" s="172"/>
      <c r="T350" s="173"/>
      <c r="AT350" s="167" t="s">
        <v>155</v>
      </c>
      <c r="AU350" s="167" t="s">
        <v>83</v>
      </c>
      <c r="AV350" s="13" t="s">
        <v>83</v>
      </c>
      <c r="AW350" s="13" t="s">
        <v>30</v>
      </c>
      <c r="AX350" s="13" t="s">
        <v>81</v>
      </c>
      <c r="AY350" s="167" t="s">
        <v>140</v>
      </c>
    </row>
    <row r="351" spans="1:65" s="2" customFormat="1" ht="21.75" customHeight="1">
      <c r="A351" s="33"/>
      <c r="B351" s="144"/>
      <c r="C351" s="145" t="s">
        <v>459</v>
      </c>
      <c r="D351" s="145" t="s">
        <v>142</v>
      </c>
      <c r="E351" s="146" t="s">
        <v>559</v>
      </c>
      <c r="F351" s="147" t="s">
        <v>560</v>
      </c>
      <c r="G351" s="148" t="s">
        <v>545</v>
      </c>
      <c r="H351" s="149">
        <v>101.3</v>
      </c>
      <c r="I351" s="150"/>
      <c r="J351" s="151">
        <f>ROUND(I351*H351,2)</f>
        <v>0</v>
      </c>
      <c r="K351" s="147" t="s">
        <v>146</v>
      </c>
      <c r="L351" s="34"/>
      <c r="M351" s="152" t="s">
        <v>1</v>
      </c>
      <c r="N351" s="153" t="s">
        <v>38</v>
      </c>
      <c r="O351" s="59"/>
      <c r="P351" s="154">
        <f>O351*H351</f>
        <v>0</v>
      </c>
      <c r="Q351" s="154">
        <v>0</v>
      </c>
      <c r="R351" s="154">
        <f>Q351*H351</f>
        <v>0</v>
      </c>
      <c r="S351" s="154">
        <v>0</v>
      </c>
      <c r="T351" s="155">
        <f>S351*H351</f>
        <v>0</v>
      </c>
      <c r="U351" s="33"/>
      <c r="V351" s="33"/>
      <c r="W351" s="33"/>
      <c r="X351" s="33"/>
      <c r="Y351" s="33"/>
      <c r="Z351" s="33"/>
      <c r="AA351" s="33"/>
      <c r="AB351" s="33"/>
      <c r="AC351" s="33"/>
      <c r="AD351" s="33"/>
      <c r="AE351" s="33"/>
      <c r="AR351" s="156" t="s">
        <v>147</v>
      </c>
      <c r="AT351" s="156" t="s">
        <v>142</v>
      </c>
      <c r="AU351" s="156" t="s">
        <v>83</v>
      </c>
      <c r="AY351" s="18" t="s">
        <v>140</v>
      </c>
      <c r="BE351" s="157">
        <f>IF(N351="základní",J351,0)</f>
        <v>0</v>
      </c>
      <c r="BF351" s="157">
        <f>IF(N351="snížená",J351,0)</f>
        <v>0</v>
      </c>
      <c r="BG351" s="157">
        <f>IF(N351="zákl. přenesená",J351,0)</f>
        <v>0</v>
      </c>
      <c r="BH351" s="157">
        <f>IF(N351="sníž. přenesená",J351,0)</f>
        <v>0</v>
      </c>
      <c r="BI351" s="157">
        <f>IF(N351="nulová",J351,0)</f>
        <v>0</v>
      </c>
      <c r="BJ351" s="18" t="s">
        <v>81</v>
      </c>
      <c r="BK351" s="157">
        <f>ROUND(I351*H351,2)</f>
        <v>0</v>
      </c>
      <c r="BL351" s="18" t="s">
        <v>147</v>
      </c>
      <c r="BM351" s="156" t="s">
        <v>887</v>
      </c>
    </row>
    <row r="352" spans="1:65" s="2" customFormat="1" ht="19.5">
      <c r="A352" s="33"/>
      <c r="B352" s="34"/>
      <c r="C352" s="33"/>
      <c r="D352" s="158" t="s">
        <v>149</v>
      </c>
      <c r="E352" s="33"/>
      <c r="F352" s="159" t="s">
        <v>562</v>
      </c>
      <c r="G352" s="33"/>
      <c r="H352" s="33"/>
      <c r="I352" s="160"/>
      <c r="J352" s="33"/>
      <c r="K352" s="33"/>
      <c r="L352" s="34"/>
      <c r="M352" s="161"/>
      <c r="N352" s="162"/>
      <c r="O352" s="59"/>
      <c r="P352" s="59"/>
      <c r="Q352" s="59"/>
      <c r="R352" s="59"/>
      <c r="S352" s="59"/>
      <c r="T352" s="60"/>
      <c r="U352" s="33"/>
      <c r="V352" s="33"/>
      <c r="W352" s="33"/>
      <c r="X352" s="33"/>
      <c r="Y352" s="33"/>
      <c r="Z352" s="33"/>
      <c r="AA352" s="33"/>
      <c r="AB352" s="33"/>
      <c r="AC352" s="33"/>
      <c r="AD352" s="33"/>
      <c r="AE352" s="33"/>
      <c r="AT352" s="18" t="s">
        <v>149</v>
      </c>
      <c r="AU352" s="18" t="s">
        <v>83</v>
      </c>
    </row>
    <row r="353" spans="1:65" s="2" customFormat="1" ht="11.25">
      <c r="A353" s="33"/>
      <c r="B353" s="34"/>
      <c r="C353" s="33"/>
      <c r="D353" s="163" t="s">
        <v>151</v>
      </c>
      <c r="E353" s="33"/>
      <c r="F353" s="164" t="s">
        <v>563</v>
      </c>
      <c r="G353" s="33"/>
      <c r="H353" s="33"/>
      <c r="I353" s="160"/>
      <c r="J353" s="33"/>
      <c r="K353" s="33"/>
      <c r="L353" s="34"/>
      <c r="M353" s="161"/>
      <c r="N353" s="162"/>
      <c r="O353" s="59"/>
      <c r="P353" s="59"/>
      <c r="Q353" s="59"/>
      <c r="R353" s="59"/>
      <c r="S353" s="59"/>
      <c r="T353" s="60"/>
      <c r="U353" s="33"/>
      <c r="V353" s="33"/>
      <c r="W353" s="33"/>
      <c r="X353" s="33"/>
      <c r="Y353" s="33"/>
      <c r="Z353" s="33"/>
      <c r="AA353" s="33"/>
      <c r="AB353" s="33"/>
      <c r="AC353" s="33"/>
      <c r="AD353" s="33"/>
      <c r="AE353" s="33"/>
      <c r="AT353" s="18" t="s">
        <v>151</v>
      </c>
      <c r="AU353" s="18" t="s">
        <v>83</v>
      </c>
    </row>
    <row r="354" spans="1:65" s="13" customFormat="1" ht="11.25">
      <c r="B354" s="166"/>
      <c r="D354" s="158" t="s">
        <v>155</v>
      </c>
      <c r="E354" s="167" t="s">
        <v>1</v>
      </c>
      <c r="F354" s="168" t="s">
        <v>888</v>
      </c>
      <c r="H354" s="169">
        <v>20.399999999999999</v>
      </c>
      <c r="I354" s="170"/>
      <c r="L354" s="166"/>
      <c r="M354" s="171"/>
      <c r="N354" s="172"/>
      <c r="O354" s="172"/>
      <c r="P354" s="172"/>
      <c r="Q354" s="172"/>
      <c r="R354" s="172"/>
      <c r="S354" s="172"/>
      <c r="T354" s="173"/>
      <c r="AT354" s="167" t="s">
        <v>155</v>
      </c>
      <c r="AU354" s="167" t="s">
        <v>83</v>
      </c>
      <c r="AV354" s="13" t="s">
        <v>83</v>
      </c>
      <c r="AW354" s="13" t="s">
        <v>30</v>
      </c>
      <c r="AX354" s="13" t="s">
        <v>73</v>
      </c>
      <c r="AY354" s="167" t="s">
        <v>140</v>
      </c>
    </row>
    <row r="355" spans="1:65" s="13" customFormat="1" ht="11.25">
      <c r="B355" s="166"/>
      <c r="D355" s="158" t="s">
        <v>155</v>
      </c>
      <c r="E355" s="167" t="s">
        <v>1</v>
      </c>
      <c r="F355" s="168" t="s">
        <v>889</v>
      </c>
      <c r="H355" s="169">
        <v>80.5</v>
      </c>
      <c r="I355" s="170"/>
      <c r="L355" s="166"/>
      <c r="M355" s="171"/>
      <c r="N355" s="172"/>
      <c r="O355" s="172"/>
      <c r="P355" s="172"/>
      <c r="Q355" s="172"/>
      <c r="R355" s="172"/>
      <c r="S355" s="172"/>
      <c r="T355" s="173"/>
      <c r="AT355" s="167" t="s">
        <v>155</v>
      </c>
      <c r="AU355" s="167" t="s">
        <v>83</v>
      </c>
      <c r="AV355" s="13" t="s">
        <v>83</v>
      </c>
      <c r="AW355" s="13" t="s">
        <v>30</v>
      </c>
      <c r="AX355" s="13" t="s">
        <v>73</v>
      </c>
      <c r="AY355" s="167" t="s">
        <v>140</v>
      </c>
    </row>
    <row r="356" spans="1:65" s="13" customFormat="1" ht="11.25">
      <c r="B356" s="166"/>
      <c r="D356" s="158" t="s">
        <v>155</v>
      </c>
      <c r="E356" s="167" t="s">
        <v>1</v>
      </c>
      <c r="F356" s="168" t="s">
        <v>566</v>
      </c>
      <c r="H356" s="169">
        <v>0.4</v>
      </c>
      <c r="I356" s="170"/>
      <c r="L356" s="166"/>
      <c r="M356" s="171"/>
      <c r="N356" s="172"/>
      <c r="O356" s="172"/>
      <c r="P356" s="172"/>
      <c r="Q356" s="172"/>
      <c r="R356" s="172"/>
      <c r="S356" s="172"/>
      <c r="T356" s="173"/>
      <c r="AT356" s="167" t="s">
        <v>155</v>
      </c>
      <c r="AU356" s="167" t="s">
        <v>83</v>
      </c>
      <c r="AV356" s="13" t="s">
        <v>83</v>
      </c>
      <c r="AW356" s="13" t="s">
        <v>30</v>
      </c>
      <c r="AX356" s="13" t="s">
        <v>73</v>
      </c>
      <c r="AY356" s="167" t="s">
        <v>140</v>
      </c>
    </row>
    <row r="357" spans="1:65" s="14" customFormat="1" ht="11.25">
      <c r="B357" s="174"/>
      <c r="D357" s="158" t="s">
        <v>155</v>
      </c>
      <c r="E357" s="175" t="s">
        <v>1</v>
      </c>
      <c r="F357" s="176" t="s">
        <v>157</v>
      </c>
      <c r="H357" s="177">
        <v>101.3</v>
      </c>
      <c r="I357" s="178"/>
      <c r="L357" s="174"/>
      <c r="M357" s="179"/>
      <c r="N357" s="180"/>
      <c r="O357" s="180"/>
      <c r="P357" s="180"/>
      <c r="Q357" s="180"/>
      <c r="R357" s="180"/>
      <c r="S357" s="180"/>
      <c r="T357" s="181"/>
      <c r="AT357" s="175" t="s">
        <v>155</v>
      </c>
      <c r="AU357" s="175" t="s">
        <v>83</v>
      </c>
      <c r="AV357" s="14" t="s">
        <v>147</v>
      </c>
      <c r="AW357" s="14" t="s">
        <v>30</v>
      </c>
      <c r="AX357" s="14" t="s">
        <v>81</v>
      </c>
      <c r="AY357" s="175" t="s">
        <v>140</v>
      </c>
    </row>
    <row r="358" spans="1:65" s="2" customFormat="1" ht="24.2" customHeight="1">
      <c r="A358" s="33"/>
      <c r="B358" s="144"/>
      <c r="C358" s="145" t="s">
        <v>450</v>
      </c>
      <c r="D358" s="145" t="s">
        <v>142</v>
      </c>
      <c r="E358" s="146" t="s">
        <v>569</v>
      </c>
      <c r="F358" s="147" t="s">
        <v>570</v>
      </c>
      <c r="G358" s="148" t="s">
        <v>545</v>
      </c>
      <c r="H358" s="149">
        <v>2071</v>
      </c>
      <c r="I358" s="150"/>
      <c r="J358" s="151">
        <f>ROUND(I358*H358,2)</f>
        <v>0</v>
      </c>
      <c r="K358" s="147" t="s">
        <v>146</v>
      </c>
      <c r="L358" s="34"/>
      <c r="M358" s="152" t="s">
        <v>1</v>
      </c>
      <c r="N358" s="153" t="s">
        <v>38</v>
      </c>
      <c r="O358" s="59"/>
      <c r="P358" s="154">
        <f>O358*H358</f>
        <v>0</v>
      </c>
      <c r="Q358" s="154">
        <v>0</v>
      </c>
      <c r="R358" s="154">
        <f>Q358*H358</f>
        <v>0</v>
      </c>
      <c r="S358" s="154">
        <v>0</v>
      </c>
      <c r="T358" s="155">
        <f>S358*H358</f>
        <v>0</v>
      </c>
      <c r="U358" s="33"/>
      <c r="V358" s="33"/>
      <c r="W358" s="33"/>
      <c r="X358" s="33"/>
      <c r="Y358" s="33"/>
      <c r="Z358" s="33"/>
      <c r="AA358" s="33"/>
      <c r="AB358" s="33"/>
      <c r="AC358" s="33"/>
      <c r="AD358" s="33"/>
      <c r="AE358" s="33"/>
      <c r="AR358" s="156" t="s">
        <v>147</v>
      </c>
      <c r="AT358" s="156" t="s">
        <v>142</v>
      </c>
      <c r="AU358" s="156" t="s">
        <v>83</v>
      </c>
      <c r="AY358" s="18" t="s">
        <v>140</v>
      </c>
      <c r="BE358" s="157">
        <f>IF(N358="základní",J358,0)</f>
        <v>0</v>
      </c>
      <c r="BF358" s="157">
        <f>IF(N358="snížená",J358,0)</f>
        <v>0</v>
      </c>
      <c r="BG358" s="157">
        <f>IF(N358="zákl. přenesená",J358,0)</f>
        <v>0</v>
      </c>
      <c r="BH358" s="157">
        <f>IF(N358="sníž. přenesená",J358,0)</f>
        <v>0</v>
      </c>
      <c r="BI358" s="157">
        <f>IF(N358="nulová",J358,0)</f>
        <v>0</v>
      </c>
      <c r="BJ358" s="18" t="s">
        <v>81</v>
      </c>
      <c r="BK358" s="157">
        <f>ROUND(I358*H358,2)</f>
        <v>0</v>
      </c>
      <c r="BL358" s="18" t="s">
        <v>147</v>
      </c>
      <c r="BM358" s="156" t="s">
        <v>890</v>
      </c>
    </row>
    <row r="359" spans="1:65" s="2" customFormat="1" ht="29.25">
      <c r="A359" s="33"/>
      <c r="B359" s="34"/>
      <c r="C359" s="33"/>
      <c r="D359" s="158" t="s">
        <v>149</v>
      </c>
      <c r="E359" s="33"/>
      <c r="F359" s="159" t="s">
        <v>555</v>
      </c>
      <c r="G359" s="33"/>
      <c r="H359" s="33"/>
      <c r="I359" s="160"/>
      <c r="J359" s="33"/>
      <c r="K359" s="33"/>
      <c r="L359" s="34"/>
      <c r="M359" s="161"/>
      <c r="N359" s="162"/>
      <c r="O359" s="59"/>
      <c r="P359" s="59"/>
      <c r="Q359" s="59"/>
      <c r="R359" s="59"/>
      <c r="S359" s="59"/>
      <c r="T359" s="60"/>
      <c r="U359" s="33"/>
      <c r="V359" s="33"/>
      <c r="W359" s="33"/>
      <c r="X359" s="33"/>
      <c r="Y359" s="33"/>
      <c r="Z359" s="33"/>
      <c r="AA359" s="33"/>
      <c r="AB359" s="33"/>
      <c r="AC359" s="33"/>
      <c r="AD359" s="33"/>
      <c r="AE359" s="33"/>
      <c r="AT359" s="18" t="s">
        <v>149</v>
      </c>
      <c r="AU359" s="18" t="s">
        <v>83</v>
      </c>
    </row>
    <row r="360" spans="1:65" s="2" customFormat="1" ht="11.25">
      <c r="A360" s="33"/>
      <c r="B360" s="34"/>
      <c r="C360" s="33"/>
      <c r="D360" s="163" t="s">
        <v>151</v>
      </c>
      <c r="E360" s="33"/>
      <c r="F360" s="164" t="s">
        <v>572</v>
      </c>
      <c r="G360" s="33"/>
      <c r="H360" s="33"/>
      <c r="I360" s="160"/>
      <c r="J360" s="33"/>
      <c r="K360" s="33"/>
      <c r="L360" s="34"/>
      <c r="M360" s="161"/>
      <c r="N360" s="162"/>
      <c r="O360" s="59"/>
      <c r="P360" s="59"/>
      <c r="Q360" s="59"/>
      <c r="R360" s="59"/>
      <c r="S360" s="59"/>
      <c r="T360" s="60"/>
      <c r="U360" s="33"/>
      <c r="V360" s="33"/>
      <c r="W360" s="33"/>
      <c r="X360" s="33"/>
      <c r="Y360" s="33"/>
      <c r="Z360" s="33"/>
      <c r="AA360" s="33"/>
      <c r="AB360" s="33"/>
      <c r="AC360" s="33"/>
      <c r="AD360" s="33"/>
      <c r="AE360" s="33"/>
      <c r="AT360" s="18" t="s">
        <v>151</v>
      </c>
      <c r="AU360" s="18" t="s">
        <v>83</v>
      </c>
    </row>
    <row r="361" spans="1:65" s="13" customFormat="1" ht="11.25">
      <c r="B361" s="166"/>
      <c r="D361" s="158" t="s">
        <v>155</v>
      </c>
      <c r="E361" s="167" t="s">
        <v>1</v>
      </c>
      <c r="F361" s="168" t="s">
        <v>891</v>
      </c>
      <c r="H361" s="169">
        <v>2071</v>
      </c>
      <c r="I361" s="170"/>
      <c r="L361" s="166"/>
      <c r="M361" s="171"/>
      <c r="N361" s="172"/>
      <c r="O361" s="172"/>
      <c r="P361" s="172"/>
      <c r="Q361" s="172"/>
      <c r="R361" s="172"/>
      <c r="S361" s="172"/>
      <c r="T361" s="173"/>
      <c r="AT361" s="167" t="s">
        <v>155</v>
      </c>
      <c r="AU361" s="167" t="s">
        <v>83</v>
      </c>
      <c r="AV361" s="13" t="s">
        <v>83</v>
      </c>
      <c r="AW361" s="13" t="s">
        <v>30</v>
      </c>
      <c r="AX361" s="13" t="s">
        <v>81</v>
      </c>
      <c r="AY361" s="167" t="s">
        <v>140</v>
      </c>
    </row>
    <row r="362" spans="1:65" s="2" customFormat="1" ht="37.9" customHeight="1">
      <c r="A362" s="33"/>
      <c r="B362" s="144"/>
      <c r="C362" s="145" t="s">
        <v>494</v>
      </c>
      <c r="D362" s="145" t="s">
        <v>142</v>
      </c>
      <c r="E362" s="146" t="s">
        <v>575</v>
      </c>
      <c r="F362" s="147" t="s">
        <v>576</v>
      </c>
      <c r="G362" s="148" t="s">
        <v>545</v>
      </c>
      <c r="H362" s="149">
        <v>100.9</v>
      </c>
      <c r="I362" s="150"/>
      <c r="J362" s="151">
        <f>ROUND(I362*H362,2)</f>
        <v>0</v>
      </c>
      <c r="K362" s="147" t="s">
        <v>146</v>
      </c>
      <c r="L362" s="34"/>
      <c r="M362" s="152" t="s">
        <v>1</v>
      </c>
      <c r="N362" s="153" t="s">
        <v>38</v>
      </c>
      <c r="O362" s="59"/>
      <c r="P362" s="154">
        <f>O362*H362</f>
        <v>0</v>
      </c>
      <c r="Q362" s="154">
        <v>0</v>
      </c>
      <c r="R362" s="154">
        <f>Q362*H362</f>
        <v>0</v>
      </c>
      <c r="S362" s="154">
        <v>0</v>
      </c>
      <c r="T362" s="155">
        <f>S362*H362</f>
        <v>0</v>
      </c>
      <c r="U362" s="33"/>
      <c r="V362" s="33"/>
      <c r="W362" s="33"/>
      <c r="X362" s="33"/>
      <c r="Y362" s="33"/>
      <c r="Z362" s="33"/>
      <c r="AA362" s="33"/>
      <c r="AB362" s="33"/>
      <c r="AC362" s="33"/>
      <c r="AD362" s="33"/>
      <c r="AE362" s="33"/>
      <c r="AR362" s="156" t="s">
        <v>147</v>
      </c>
      <c r="AT362" s="156" t="s">
        <v>142</v>
      </c>
      <c r="AU362" s="156" t="s">
        <v>83</v>
      </c>
      <c r="AY362" s="18" t="s">
        <v>140</v>
      </c>
      <c r="BE362" s="157">
        <f>IF(N362="základní",J362,0)</f>
        <v>0</v>
      </c>
      <c r="BF362" s="157">
        <f>IF(N362="snížená",J362,0)</f>
        <v>0</v>
      </c>
      <c r="BG362" s="157">
        <f>IF(N362="zákl. přenesená",J362,0)</f>
        <v>0</v>
      </c>
      <c r="BH362" s="157">
        <f>IF(N362="sníž. přenesená",J362,0)</f>
        <v>0</v>
      </c>
      <c r="BI362" s="157">
        <f>IF(N362="nulová",J362,0)</f>
        <v>0</v>
      </c>
      <c r="BJ362" s="18" t="s">
        <v>81</v>
      </c>
      <c r="BK362" s="157">
        <f>ROUND(I362*H362,2)</f>
        <v>0</v>
      </c>
      <c r="BL362" s="18" t="s">
        <v>147</v>
      </c>
      <c r="BM362" s="156" t="s">
        <v>892</v>
      </c>
    </row>
    <row r="363" spans="1:65" s="2" customFormat="1" ht="29.25">
      <c r="A363" s="33"/>
      <c r="B363" s="34"/>
      <c r="C363" s="33"/>
      <c r="D363" s="158" t="s">
        <v>149</v>
      </c>
      <c r="E363" s="33"/>
      <c r="F363" s="159" t="s">
        <v>578</v>
      </c>
      <c r="G363" s="33"/>
      <c r="H363" s="33"/>
      <c r="I363" s="160"/>
      <c r="J363" s="33"/>
      <c r="K363" s="33"/>
      <c r="L363" s="34"/>
      <c r="M363" s="161"/>
      <c r="N363" s="162"/>
      <c r="O363" s="59"/>
      <c r="P363" s="59"/>
      <c r="Q363" s="59"/>
      <c r="R363" s="59"/>
      <c r="S363" s="59"/>
      <c r="T363" s="60"/>
      <c r="U363" s="33"/>
      <c r="V363" s="33"/>
      <c r="W363" s="33"/>
      <c r="X363" s="33"/>
      <c r="Y363" s="33"/>
      <c r="Z363" s="33"/>
      <c r="AA363" s="33"/>
      <c r="AB363" s="33"/>
      <c r="AC363" s="33"/>
      <c r="AD363" s="33"/>
      <c r="AE363" s="33"/>
      <c r="AT363" s="18" t="s">
        <v>149</v>
      </c>
      <c r="AU363" s="18" t="s">
        <v>83</v>
      </c>
    </row>
    <row r="364" spans="1:65" s="2" customFormat="1" ht="11.25">
      <c r="A364" s="33"/>
      <c r="B364" s="34"/>
      <c r="C364" s="33"/>
      <c r="D364" s="163" t="s">
        <v>151</v>
      </c>
      <c r="E364" s="33"/>
      <c r="F364" s="164" t="s">
        <v>579</v>
      </c>
      <c r="G364" s="33"/>
      <c r="H364" s="33"/>
      <c r="I364" s="160"/>
      <c r="J364" s="33"/>
      <c r="K364" s="33"/>
      <c r="L364" s="34"/>
      <c r="M364" s="161"/>
      <c r="N364" s="162"/>
      <c r="O364" s="59"/>
      <c r="P364" s="59"/>
      <c r="Q364" s="59"/>
      <c r="R364" s="59"/>
      <c r="S364" s="59"/>
      <c r="T364" s="60"/>
      <c r="U364" s="33"/>
      <c r="V364" s="33"/>
      <c r="W364" s="33"/>
      <c r="X364" s="33"/>
      <c r="Y364" s="33"/>
      <c r="Z364" s="33"/>
      <c r="AA364" s="33"/>
      <c r="AB364" s="33"/>
      <c r="AC364" s="33"/>
      <c r="AD364" s="33"/>
      <c r="AE364" s="33"/>
      <c r="AT364" s="18" t="s">
        <v>151</v>
      </c>
      <c r="AU364" s="18" t="s">
        <v>83</v>
      </c>
    </row>
    <row r="365" spans="1:65" s="13" customFormat="1" ht="11.25">
      <c r="B365" s="166"/>
      <c r="D365" s="158" t="s">
        <v>155</v>
      </c>
      <c r="E365" s="167" t="s">
        <v>1</v>
      </c>
      <c r="F365" s="168" t="s">
        <v>893</v>
      </c>
      <c r="H365" s="169">
        <v>100.9</v>
      </c>
      <c r="I365" s="170"/>
      <c r="L365" s="166"/>
      <c r="M365" s="171"/>
      <c r="N365" s="172"/>
      <c r="O365" s="172"/>
      <c r="P365" s="172"/>
      <c r="Q365" s="172"/>
      <c r="R365" s="172"/>
      <c r="S365" s="172"/>
      <c r="T365" s="173"/>
      <c r="AT365" s="167" t="s">
        <v>155</v>
      </c>
      <c r="AU365" s="167" t="s">
        <v>83</v>
      </c>
      <c r="AV365" s="13" t="s">
        <v>83</v>
      </c>
      <c r="AW365" s="13" t="s">
        <v>30</v>
      </c>
      <c r="AX365" s="13" t="s">
        <v>81</v>
      </c>
      <c r="AY365" s="167" t="s">
        <v>140</v>
      </c>
    </row>
    <row r="366" spans="1:65" s="2" customFormat="1" ht="44.25" customHeight="1">
      <c r="A366" s="33"/>
      <c r="B366" s="144"/>
      <c r="C366" s="145" t="s">
        <v>502</v>
      </c>
      <c r="D366" s="145" t="s">
        <v>142</v>
      </c>
      <c r="E366" s="146" t="s">
        <v>582</v>
      </c>
      <c r="F366" s="147" t="s">
        <v>583</v>
      </c>
      <c r="G366" s="148" t="s">
        <v>545</v>
      </c>
      <c r="H366" s="149">
        <v>58.5</v>
      </c>
      <c r="I366" s="150"/>
      <c r="J366" s="151">
        <f>ROUND(I366*H366,2)</f>
        <v>0</v>
      </c>
      <c r="K366" s="147" t="s">
        <v>146</v>
      </c>
      <c r="L366" s="34"/>
      <c r="M366" s="152" t="s">
        <v>1</v>
      </c>
      <c r="N366" s="153" t="s">
        <v>38</v>
      </c>
      <c r="O366" s="59"/>
      <c r="P366" s="154">
        <f>O366*H366</f>
        <v>0</v>
      </c>
      <c r="Q366" s="154">
        <v>0</v>
      </c>
      <c r="R366" s="154">
        <f>Q366*H366</f>
        <v>0</v>
      </c>
      <c r="S366" s="154">
        <v>0</v>
      </c>
      <c r="T366" s="155">
        <f>S366*H366</f>
        <v>0</v>
      </c>
      <c r="U366" s="33"/>
      <c r="V366" s="33"/>
      <c r="W366" s="33"/>
      <c r="X366" s="33"/>
      <c r="Y366" s="33"/>
      <c r="Z366" s="33"/>
      <c r="AA366" s="33"/>
      <c r="AB366" s="33"/>
      <c r="AC366" s="33"/>
      <c r="AD366" s="33"/>
      <c r="AE366" s="33"/>
      <c r="AR366" s="156" t="s">
        <v>147</v>
      </c>
      <c r="AT366" s="156" t="s">
        <v>142</v>
      </c>
      <c r="AU366" s="156" t="s">
        <v>83</v>
      </c>
      <c r="AY366" s="18" t="s">
        <v>140</v>
      </c>
      <c r="BE366" s="157">
        <f>IF(N366="základní",J366,0)</f>
        <v>0</v>
      </c>
      <c r="BF366" s="157">
        <f>IF(N366="snížená",J366,0)</f>
        <v>0</v>
      </c>
      <c r="BG366" s="157">
        <f>IF(N366="zákl. přenesená",J366,0)</f>
        <v>0</v>
      </c>
      <c r="BH366" s="157">
        <f>IF(N366="sníž. přenesená",J366,0)</f>
        <v>0</v>
      </c>
      <c r="BI366" s="157">
        <f>IF(N366="nulová",J366,0)</f>
        <v>0</v>
      </c>
      <c r="BJ366" s="18" t="s">
        <v>81</v>
      </c>
      <c r="BK366" s="157">
        <f>ROUND(I366*H366,2)</f>
        <v>0</v>
      </c>
      <c r="BL366" s="18" t="s">
        <v>147</v>
      </c>
      <c r="BM366" s="156" t="s">
        <v>894</v>
      </c>
    </row>
    <row r="367" spans="1:65" s="2" customFormat="1" ht="29.25">
      <c r="A367" s="33"/>
      <c r="B367" s="34"/>
      <c r="C367" s="33"/>
      <c r="D367" s="158" t="s">
        <v>149</v>
      </c>
      <c r="E367" s="33"/>
      <c r="F367" s="159" t="s">
        <v>583</v>
      </c>
      <c r="G367" s="33"/>
      <c r="H367" s="33"/>
      <c r="I367" s="160"/>
      <c r="J367" s="33"/>
      <c r="K367" s="33"/>
      <c r="L367" s="34"/>
      <c r="M367" s="161"/>
      <c r="N367" s="162"/>
      <c r="O367" s="59"/>
      <c r="P367" s="59"/>
      <c r="Q367" s="59"/>
      <c r="R367" s="59"/>
      <c r="S367" s="59"/>
      <c r="T367" s="60"/>
      <c r="U367" s="33"/>
      <c r="V367" s="33"/>
      <c r="W367" s="33"/>
      <c r="X367" s="33"/>
      <c r="Y367" s="33"/>
      <c r="Z367" s="33"/>
      <c r="AA367" s="33"/>
      <c r="AB367" s="33"/>
      <c r="AC367" s="33"/>
      <c r="AD367" s="33"/>
      <c r="AE367" s="33"/>
      <c r="AT367" s="18" t="s">
        <v>149</v>
      </c>
      <c r="AU367" s="18" t="s">
        <v>83</v>
      </c>
    </row>
    <row r="368" spans="1:65" s="2" customFormat="1" ht="11.25">
      <c r="A368" s="33"/>
      <c r="B368" s="34"/>
      <c r="C368" s="33"/>
      <c r="D368" s="163" t="s">
        <v>151</v>
      </c>
      <c r="E368" s="33"/>
      <c r="F368" s="164" t="s">
        <v>585</v>
      </c>
      <c r="G368" s="33"/>
      <c r="H368" s="33"/>
      <c r="I368" s="160"/>
      <c r="J368" s="33"/>
      <c r="K368" s="33"/>
      <c r="L368" s="34"/>
      <c r="M368" s="161"/>
      <c r="N368" s="162"/>
      <c r="O368" s="59"/>
      <c r="P368" s="59"/>
      <c r="Q368" s="59"/>
      <c r="R368" s="59"/>
      <c r="S368" s="59"/>
      <c r="T368" s="60"/>
      <c r="U368" s="33"/>
      <c r="V368" s="33"/>
      <c r="W368" s="33"/>
      <c r="X368" s="33"/>
      <c r="Y368" s="33"/>
      <c r="Z368" s="33"/>
      <c r="AA368" s="33"/>
      <c r="AB368" s="33"/>
      <c r="AC368" s="33"/>
      <c r="AD368" s="33"/>
      <c r="AE368" s="33"/>
      <c r="AT368" s="18" t="s">
        <v>151</v>
      </c>
      <c r="AU368" s="18" t="s">
        <v>83</v>
      </c>
    </row>
    <row r="369" spans="1:65" s="13" customFormat="1" ht="11.25">
      <c r="B369" s="166"/>
      <c r="D369" s="158" t="s">
        <v>155</v>
      </c>
      <c r="E369" s="167" t="s">
        <v>1</v>
      </c>
      <c r="F369" s="168" t="s">
        <v>895</v>
      </c>
      <c r="H369" s="169">
        <v>58.5</v>
      </c>
      <c r="I369" s="170"/>
      <c r="L369" s="166"/>
      <c r="M369" s="171"/>
      <c r="N369" s="172"/>
      <c r="O369" s="172"/>
      <c r="P369" s="172"/>
      <c r="Q369" s="172"/>
      <c r="R369" s="172"/>
      <c r="S369" s="172"/>
      <c r="T369" s="173"/>
      <c r="AT369" s="167" t="s">
        <v>155</v>
      </c>
      <c r="AU369" s="167" t="s">
        <v>83</v>
      </c>
      <c r="AV369" s="13" t="s">
        <v>83</v>
      </c>
      <c r="AW369" s="13" t="s">
        <v>30</v>
      </c>
      <c r="AX369" s="13" t="s">
        <v>81</v>
      </c>
      <c r="AY369" s="167" t="s">
        <v>140</v>
      </c>
    </row>
    <row r="370" spans="1:65" s="2" customFormat="1" ht="44.25" customHeight="1">
      <c r="A370" s="33"/>
      <c r="B370" s="144"/>
      <c r="C370" s="145" t="s">
        <v>532</v>
      </c>
      <c r="D370" s="145" t="s">
        <v>142</v>
      </c>
      <c r="E370" s="146" t="s">
        <v>588</v>
      </c>
      <c r="F370" s="147" t="s">
        <v>589</v>
      </c>
      <c r="G370" s="148" t="s">
        <v>545</v>
      </c>
      <c r="H370" s="149">
        <v>253</v>
      </c>
      <c r="I370" s="150"/>
      <c r="J370" s="151">
        <f>ROUND(I370*H370,2)</f>
        <v>0</v>
      </c>
      <c r="K370" s="147" t="s">
        <v>146</v>
      </c>
      <c r="L370" s="34"/>
      <c r="M370" s="152" t="s">
        <v>1</v>
      </c>
      <c r="N370" s="153" t="s">
        <v>38</v>
      </c>
      <c r="O370" s="59"/>
      <c r="P370" s="154">
        <f>O370*H370</f>
        <v>0</v>
      </c>
      <c r="Q370" s="154">
        <v>0</v>
      </c>
      <c r="R370" s="154">
        <f>Q370*H370</f>
        <v>0</v>
      </c>
      <c r="S370" s="154">
        <v>0</v>
      </c>
      <c r="T370" s="155">
        <f>S370*H370</f>
        <v>0</v>
      </c>
      <c r="U370" s="33"/>
      <c r="V370" s="33"/>
      <c r="W370" s="33"/>
      <c r="X370" s="33"/>
      <c r="Y370" s="33"/>
      <c r="Z370" s="33"/>
      <c r="AA370" s="33"/>
      <c r="AB370" s="33"/>
      <c r="AC370" s="33"/>
      <c r="AD370" s="33"/>
      <c r="AE370" s="33"/>
      <c r="AR370" s="156" t="s">
        <v>147</v>
      </c>
      <c r="AT370" s="156" t="s">
        <v>142</v>
      </c>
      <c r="AU370" s="156" t="s">
        <v>83</v>
      </c>
      <c r="AY370" s="18" t="s">
        <v>140</v>
      </c>
      <c r="BE370" s="157">
        <f>IF(N370="základní",J370,0)</f>
        <v>0</v>
      </c>
      <c r="BF370" s="157">
        <f>IF(N370="snížená",J370,0)</f>
        <v>0</v>
      </c>
      <c r="BG370" s="157">
        <f>IF(N370="zákl. přenesená",J370,0)</f>
        <v>0</v>
      </c>
      <c r="BH370" s="157">
        <f>IF(N370="sníž. přenesená",J370,0)</f>
        <v>0</v>
      </c>
      <c r="BI370" s="157">
        <f>IF(N370="nulová",J370,0)</f>
        <v>0</v>
      </c>
      <c r="BJ370" s="18" t="s">
        <v>81</v>
      </c>
      <c r="BK370" s="157">
        <f>ROUND(I370*H370,2)</f>
        <v>0</v>
      </c>
      <c r="BL370" s="18" t="s">
        <v>147</v>
      </c>
      <c r="BM370" s="156" t="s">
        <v>896</v>
      </c>
    </row>
    <row r="371" spans="1:65" s="2" customFormat="1" ht="29.25">
      <c r="A371" s="33"/>
      <c r="B371" s="34"/>
      <c r="C371" s="33"/>
      <c r="D371" s="158" t="s">
        <v>149</v>
      </c>
      <c r="E371" s="33"/>
      <c r="F371" s="159" t="s">
        <v>589</v>
      </c>
      <c r="G371" s="33"/>
      <c r="H371" s="33"/>
      <c r="I371" s="160"/>
      <c r="J371" s="33"/>
      <c r="K371" s="33"/>
      <c r="L371" s="34"/>
      <c r="M371" s="161"/>
      <c r="N371" s="162"/>
      <c r="O371" s="59"/>
      <c r="P371" s="59"/>
      <c r="Q371" s="59"/>
      <c r="R371" s="59"/>
      <c r="S371" s="59"/>
      <c r="T371" s="60"/>
      <c r="U371" s="33"/>
      <c r="V371" s="33"/>
      <c r="W371" s="33"/>
      <c r="X371" s="33"/>
      <c r="Y371" s="33"/>
      <c r="Z371" s="33"/>
      <c r="AA371" s="33"/>
      <c r="AB371" s="33"/>
      <c r="AC371" s="33"/>
      <c r="AD371" s="33"/>
      <c r="AE371" s="33"/>
      <c r="AT371" s="18" t="s">
        <v>149</v>
      </c>
      <c r="AU371" s="18" t="s">
        <v>83</v>
      </c>
    </row>
    <row r="372" spans="1:65" s="2" customFormat="1" ht="11.25">
      <c r="A372" s="33"/>
      <c r="B372" s="34"/>
      <c r="C372" s="33"/>
      <c r="D372" s="163" t="s">
        <v>151</v>
      </c>
      <c r="E372" s="33"/>
      <c r="F372" s="164" t="s">
        <v>591</v>
      </c>
      <c r="G372" s="33"/>
      <c r="H372" s="33"/>
      <c r="I372" s="160"/>
      <c r="J372" s="33"/>
      <c r="K372" s="33"/>
      <c r="L372" s="34"/>
      <c r="M372" s="161"/>
      <c r="N372" s="162"/>
      <c r="O372" s="59"/>
      <c r="P372" s="59"/>
      <c r="Q372" s="59"/>
      <c r="R372" s="59"/>
      <c r="S372" s="59"/>
      <c r="T372" s="60"/>
      <c r="U372" s="33"/>
      <c r="V372" s="33"/>
      <c r="W372" s="33"/>
      <c r="X372" s="33"/>
      <c r="Y372" s="33"/>
      <c r="Z372" s="33"/>
      <c r="AA372" s="33"/>
      <c r="AB372" s="33"/>
      <c r="AC372" s="33"/>
      <c r="AD372" s="33"/>
      <c r="AE372" s="33"/>
      <c r="AT372" s="18" t="s">
        <v>151</v>
      </c>
      <c r="AU372" s="18" t="s">
        <v>83</v>
      </c>
    </row>
    <row r="373" spans="1:65" s="13" customFormat="1" ht="11.25">
      <c r="B373" s="166"/>
      <c r="D373" s="158" t="s">
        <v>155</v>
      </c>
      <c r="E373" s="167" t="s">
        <v>1</v>
      </c>
      <c r="F373" s="168" t="s">
        <v>897</v>
      </c>
      <c r="H373" s="169">
        <v>253</v>
      </c>
      <c r="I373" s="170"/>
      <c r="L373" s="166"/>
      <c r="M373" s="171"/>
      <c r="N373" s="172"/>
      <c r="O373" s="172"/>
      <c r="P373" s="172"/>
      <c r="Q373" s="172"/>
      <c r="R373" s="172"/>
      <c r="S373" s="172"/>
      <c r="T373" s="173"/>
      <c r="AT373" s="167" t="s">
        <v>155</v>
      </c>
      <c r="AU373" s="167" t="s">
        <v>83</v>
      </c>
      <c r="AV373" s="13" t="s">
        <v>83</v>
      </c>
      <c r="AW373" s="13" t="s">
        <v>30</v>
      </c>
      <c r="AX373" s="13" t="s">
        <v>81</v>
      </c>
      <c r="AY373" s="167" t="s">
        <v>140</v>
      </c>
    </row>
    <row r="374" spans="1:65" s="12" customFormat="1" ht="22.9" customHeight="1">
      <c r="B374" s="131"/>
      <c r="D374" s="132" t="s">
        <v>72</v>
      </c>
      <c r="E374" s="142" t="s">
        <v>593</v>
      </c>
      <c r="F374" s="142" t="s">
        <v>594</v>
      </c>
      <c r="I374" s="134"/>
      <c r="J374" s="143">
        <f>BK374</f>
        <v>0</v>
      </c>
      <c r="L374" s="131"/>
      <c r="M374" s="136"/>
      <c r="N374" s="137"/>
      <c r="O374" s="137"/>
      <c r="P374" s="138">
        <f>SUM(P375:P377)</f>
        <v>0</v>
      </c>
      <c r="Q374" s="137"/>
      <c r="R374" s="138">
        <f>SUM(R375:R377)</f>
        <v>0</v>
      </c>
      <c r="S374" s="137"/>
      <c r="T374" s="139">
        <f>SUM(T375:T377)</f>
        <v>0</v>
      </c>
      <c r="AR374" s="132" t="s">
        <v>81</v>
      </c>
      <c r="AT374" s="140" t="s">
        <v>72</v>
      </c>
      <c r="AU374" s="140" t="s">
        <v>81</v>
      </c>
      <c r="AY374" s="132" t="s">
        <v>140</v>
      </c>
      <c r="BK374" s="141">
        <f>SUM(BK375:BK377)</f>
        <v>0</v>
      </c>
    </row>
    <row r="375" spans="1:65" s="2" customFormat="1" ht="33" customHeight="1">
      <c r="A375" s="33"/>
      <c r="B375" s="144"/>
      <c r="C375" s="145" t="s">
        <v>340</v>
      </c>
      <c r="D375" s="145" t="s">
        <v>142</v>
      </c>
      <c r="E375" s="146" t="s">
        <v>596</v>
      </c>
      <c r="F375" s="147" t="s">
        <v>597</v>
      </c>
      <c r="G375" s="148" t="s">
        <v>545</v>
      </c>
      <c r="H375" s="149">
        <v>987.31200000000001</v>
      </c>
      <c r="I375" s="150"/>
      <c r="J375" s="151">
        <f>ROUND(I375*H375,2)</f>
        <v>0</v>
      </c>
      <c r="K375" s="147" t="s">
        <v>146</v>
      </c>
      <c r="L375" s="34"/>
      <c r="M375" s="152" t="s">
        <v>1</v>
      </c>
      <c r="N375" s="153" t="s">
        <v>38</v>
      </c>
      <c r="O375" s="59"/>
      <c r="P375" s="154">
        <f>O375*H375</f>
        <v>0</v>
      </c>
      <c r="Q375" s="154">
        <v>0</v>
      </c>
      <c r="R375" s="154">
        <f>Q375*H375</f>
        <v>0</v>
      </c>
      <c r="S375" s="154">
        <v>0</v>
      </c>
      <c r="T375" s="155">
        <f>S375*H375</f>
        <v>0</v>
      </c>
      <c r="U375" s="33"/>
      <c r="V375" s="33"/>
      <c r="W375" s="33"/>
      <c r="X375" s="33"/>
      <c r="Y375" s="33"/>
      <c r="Z375" s="33"/>
      <c r="AA375" s="33"/>
      <c r="AB375" s="33"/>
      <c r="AC375" s="33"/>
      <c r="AD375" s="33"/>
      <c r="AE375" s="33"/>
      <c r="AR375" s="156" t="s">
        <v>147</v>
      </c>
      <c r="AT375" s="156" t="s">
        <v>142</v>
      </c>
      <c r="AU375" s="156" t="s">
        <v>83</v>
      </c>
      <c r="AY375" s="18" t="s">
        <v>140</v>
      </c>
      <c r="BE375" s="157">
        <f>IF(N375="základní",J375,0)</f>
        <v>0</v>
      </c>
      <c r="BF375" s="157">
        <f>IF(N375="snížená",J375,0)</f>
        <v>0</v>
      </c>
      <c r="BG375" s="157">
        <f>IF(N375="zákl. přenesená",J375,0)</f>
        <v>0</v>
      </c>
      <c r="BH375" s="157">
        <f>IF(N375="sníž. přenesená",J375,0)</f>
        <v>0</v>
      </c>
      <c r="BI375" s="157">
        <f>IF(N375="nulová",J375,0)</f>
        <v>0</v>
      </c>
      <c r="BJ375" s="18" t="s">
        <v>81</v>
      </c>
      <c r="BK375" s="157">
        <f>ROUND(I375*H375,2)</f>
        <v>0</v>
      </c>
      <c r="BL375" s="18" t="s">
        <v>147</v>
      </c>
      <c r="BM375" s="156" t="s">
        <v>898</v>
      </c>
    </row>
    <row r="376" spans="1:65" s="2" customFormat="1" ht="29.25">
      <c r="A376" s="33"/>
      <c r="B376" s="34"/>
      <c r="C376" s="33"/>
      <c r="D376" s="158" t="s">
        <v>149</v>
      </c>
      <c r="E376" s="33"/>
      <c r="F376" s="159" t="s">
        <v>599</v>
      </c>
      <c r="G376" s="33"/>
      <c r="H376" s="33"/>
      <c r="I376" s="160"/>
      <c r="J376" s="33"/>
      <c r="K376" s="33"/>
      <c r="L376" s="34"/>
      <c r="M376" s="161"/>
      <c r="N376" s="162"/>
      <c r="O376" s="59"/>
      <c r="P376" s="59"/>
      <c r="Q376" s="59"/>
      <c r="R376" s="59"/>
      <c r="S376" s="59"/>
      <c r="T376" s="60"/>
      <c r="U376" s="33"/>
      <c r="V376" s="33"/>
      <c r="W376" s="33"/>
      <c r="X376" s="33"/>
      <c r="Y376" s="33"/>
      <c r="Z376" s="33"/>
      <c r="AA376" s="33"/>
      <c r="AB376" s="33"/>
      <c r="AC376" s="33"/>
      <c r="AD376" s="33"/>
      <c r="AE376" s="33"/>
      <c r="AT376" s="18" t="s">
        <v>149</v>
      </c>
      <c r="AU376" s="18" t="s">
        <v>83</v>
      </c>
    </row>
    <row r="377" spans="1:65" s="2" customFormat="1" ht="11.25">
      <c r="A377" s="33"/>
      <c r="B377" s="34"/>
      <c r="C377" s="33"/>
      <c r="D377" s="163" t="s">
        <v>151</v>
      </c>
      <c r="E377" s="33"/>
      <c r="F377" s="164" t="s">
        <v>600</v>
      </c>
      <c r="G377" s="33"/>
      <c r="H377" s="33"/>
      <c r="I377" s="160"/>
      <c r="J377" s="33"/>
      <c r="K377" s="33"/>
      <c r="L377" s="34"/>
      <c r="M377" s="207"/>
      <c r="N377" s="208"/>
      <c r="O377" s="209"/>
      <c r="P377" s="209"/>
      <c r="Q377" s="209"/>
      <c r="R377" s="209"/>
      <c r="S377" s="209"/>
      <c r="T377" s="210"/>
      <c r="U377" s="33"/>
      <c r="V377" s="33"/>
      <c r="W377" s="33"/>
      <c r="X377" s="33"/>
      <c r="Y377" s="33"/>
      <c r="Z377" s="33"/>
      <c r="AA377" s="33"/>
      <c r="AB377" s="33"/>
      <c r="AC377" s="33"/>
      <c r="AD377" s="33"/>
      <c r="AE377" s="33"/>
      <c r="AT377" s="18" t="s">
        <v>151</v>
      </c>
      <c r="AU377" s="18" t="s">
        <v>83</v>
      </c>
    </row>
    <row r="378" spans="1:65" s="2" customFormat="1" ht="6.95" customHeight="1">
      <c r="A378" s="33"/>
      <c r="B378" s="48"/>
      <c r="C378" s="49"/>
      <c r="D378" s="49"/>
      <c r="E378" s="49"/>
      <c r="F378" s="49"/>
      <c r="G378" s="49"/>
      <c r="H378" s="49"/>
      <c r="I378" s="49"/>
      <c r="J378" s="49"/>
      <c r="K378" s="49"/>
      <c r="L378" s="34"/>
      <c r="M378" s="33"/>
      <c r="O378" s="33"/>
      <c r="P378" s="33"/>
      <c r="Q378" s="33"/>
      <c r="R378" s="33"/>
      <c r="S378" s="33"/>
      <c r="T378" s="33"/>
      <c r="U378" s="33"/>
      <c r="V378" s="33"/>
      <c r="W378" s="33"/>
      <c r="X378" s="33"/>
      <c r="Y378" s="33"/>
      <c r="Z378" s="33"/>
      <c r="AA378" s="33"/>
      <c r="AB378" s="33"/>
      <c r="AC378" s="33"/>
      <c r="AD378" s="33"/>
      <c r="AE378" s="33"/>
    </row>
  </sheetData>
  <autoFilter ref="C122:K377" xr:uid="{00000000-0009-0000-0000-000007000000}"/>
  <mergeCells count="9">
    <mergeCell ref="E87:H87"/>
    <mergeCell ref="E113:H113"/>
    <mergeCell ref="E115:H115"/>
    <mergeCell ref="L2:V2"/>
    <mergeCell ref="E7:H7"/>
    <mergeCell ref="E9:H9"/>
    <mergeCell ref="E18:H18"/>
    <mergeCell ref="E27:H27"/>
    <mergeCell ref="E85:H85"/>
  </mergeCells>
  <hyperlinks>
    <hyperlink ref="F128" r:id="rId1" xr:uid="{00000000-0004-0000-0700-000000000000}"/>
    <hyperlink ref="F134" r:id="rId2" xr:uid="{00000000-0004-0000-0700-000001000000}"/>
    <hyperlink ref="F138" r:id="rId3" xr:uid="{00000000-0004-0000-0700-000002000000}"/>
    <hyperlink ref="F146" r:id="rId4" xr:uid="{00000000-0004-0000-0700-000003000000}"/>
    <hyperlink ref="F151" r:id="rId5" xr:uid="{00000000-0004-0000-0700-000004000000}"/>
    <hyperlink ref="F156" r:id="rId6" xr:uid="{00000000-0004-0000-0700-000005000000}"/>
    <hyperlink ref="F165" r:id="rId7" xr:uid="{00000000-0004-0000-0700-000006000000}"/>
    <hyperlink ref="F171" r:id="rId8" xr:uid="{00000000-0004-0000-0700-000007000000}"/>
    <hyperlink ref="F179" r:id="rId9" xr:uid="{00000000-0004-0000-0700-000008000000}"/>
    <hyperlink ref="F196" r:id="rId10" xr:uid="{00000000-0004-0000-0700-000009000000}"/>
    <hyperlink ref="F200" r:id="rId11" xr:uid="{00000000-0004-0000-0700-00000A000000}"/>
    <hyperlink ref="F206" r:id="rId12" xr:uid="{00000000-0004-0000-0700-00000B000000}"/>
    <hyperlink ref="F210" r:id="rId13" xr:uid="{00000000-0004-0000-0700-00000C000000}"/>
    <hyperlink ref="F214" r:id="rId14" xr:uid="{00000000-0004-0000-0700-00000D000000}"/>
    <hyperlink ref="F219" r:id="rId15" xr:uid="{00000000-0004-0000-0700-00000E000000}"/>
    <hyperlink ref="F223" r:id="rId16" xr:uid="{00000000-0004-0000-0700-00000F000000}"/>
    <hyperlink ref="F227" r:id="rId17" xr:uid="{00000000-0004-0000-0700-000010000000}"/>
    <hyperlink ref="F231" r:id="rId18" xr:uid="{00000000-0004-0000-0700-000011000000}"/>
    <hyperlink ref="F259" r:id="rId19" xr:uid="{00000000-0004-0000-0700-000012000000}"/>
    <hyperlink ref="F280" r:id="rId20" xr:uid="{00000000-0004-0000-0700-000013000000}"/>
    <hyperlink ref="F286" r:id="rId21" xr:uid="{00000000-0004-0000-0700-000014000000}"/>
    <hyperlink ref="F291" r:id="rId22" xr:uid="{00000000-0004-0000-0700-000015000000}"/>
    <hyperlink ref="F297" r:id="rId23" xr:uid="{00000000-0004-0000-0700-000016000000}"/>
    <hyperlink ref="F308" r:id="rId24" xr:uid="{00000000-0004-0000-0700-000017000000}"/>
    <hyperlink ref="F313" r:id="rId25" xr:uid="{00000000-0004-0000-0700-000018000000}"/>
    <hyperlink ref="F317" r:id="rId26" xr:uid="{00000000-0004-0000-0700-000019000000}"/>
    <hyperlink ref="F327" r:id="rId27" xr:uid="{00000000-0004-0000-0700-00001A000000}"/>
    <hyperlink ref="F332" r:id="rId28" xr:uid="{00000000-0004-0000-0700-00001B000000}"/>
    <hyperlink ref="F337" r:id="rId29" xr:uid="{00000000-0004-0000-0700-00001C000000}"/>
    <hyperlink ref="F343" r:id="rId30" xr:uid="{00000000-0004-0000-0700-00001D000000}"/>
    <hyperlink ref="F349" r:id="rId31" xr:uid="{00000000-0004-0000-0700-00001E000000}"/>
    <hyperlink ref="F353" r:id="rId32" xr:uid="{00000000-0004-0000-0700-00001F000000}"/>
    <hyperlink ref="F360" r:id="rId33" xr:uid="{00000000-0004-0000-0700-000020000000}"/>
    <hyperlink ref="F364" r:id="rId34" xr:uid="{00000000-0004-0000-0700-000021000000}"/>
    <hyperlink ref="F368" r:id="rId35" xr:uid="{00000000-0004-0000-0700-000022000000}"/>
    <hyperlink ref="F372" r:id="rId36" xr:uid="{00000000-0004-0000-0700-000023000000}"/>
    <hyperlink ref="F377" r:id="rId37" xr:uid="{00000000-0004-0000-0700-000024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38"/>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2:BM248"/>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56" s="1" customFormat="1" ht="36.950000000000003" customHeight="1">
      <c r="L2" s="248" t="s">
        <v>5</v>
      </c>
      <c r="M2" s="233"/>
      <c r="N2" s="233"/>
      <c r="O2" s="233"/>
      <c r="P2" s="233"/>
      <c r="Q2" s="233"/>
      <c r="R2" s="233"/>
      <c r="S2" s="233"/>
      <c r="T2" s="233"/>
      <c r="U2" s="233"/>
      <c r="V2" s="233"/>
      <c r="AT2" s="18" t="s">
        <v>97</v>
      </c>
      <c r="AZ2" s="214" t="s">
        <v>608</v>
      </c>
      <c r="BA2" s="214" t="s">
        <v>1</v>
      </c>
      <c r="BB2" s="214" t="s">
        <v>1</v>
      </c>
      <c r="BC2" s="214" t="s">
        <v>609</v>
      </c>
      <c r="BD2" s="214" t="s">
        <v>83</v>
      </c>
    </row>
    <row r="3" spans="1:56" s="1" customFormat="1" ht="6.95" customHeight="1">
      <c r="B3" s="19"/>
      <c r="C3" s="20"/>
      <c r="D3" s="20"/>
      <c r="E3" s="20"/>
      <c r="F3" s="20"/>
      <c r="G3" s="20"/>
      <c r="H3" s="20"/>
      <c r="I3" s="20"/>
      <c r="J3" s="20"/>
      <c r="K3" s="20"/>
      <c r="L3" s="21"/>
      <c r="AT3" s="18" t="s">
        <v>83</v>
      </c>
    </row>
    <row r="4" spans="1:56" s="1" customFormat="1" ht="24.95" customHeight="1">
      <c r="B4" s="21"/>
      <c r="D4" s="22" t="s">
        <v>109</v>
      </c>
      <c r="L4" s="21"/>
      <c r="M4" s="94" t="s">
        <v>10</v>
      </c>
      <c r="AT4" s="18" t="s">
        <v>3</v>
      </c>
    </row>
    <row r="5" spans="1:56" s="1" customFormat="1" ht="6.95" customHeight="1">
      <c r="B5" s="21"/>
      <c r="L5" s="21"/>
    </row>
    <row r="6" spans="1:56" s="1" customFormat="1" ht="12" customHeight="1">
      <c r="B6" s="21"/>
      <c r="D6" s="28" t="s">
        <v>16</v>
      </c>
      <c r="L6" s="21"/>
    </row>
    <row r="7" spans="1:56" s="1" customFormat="1" ht="16.5" customHeight="1">
      <c r="B7" s="21"/>
      <c r="E7" s="261" t="str">
        <f>'Rekapitulace stavby'!K6</f>
        <v>PD - Regenerace sídliště Nádražní II etapa</v>
      </c>
      <c r="F7" s="262"/>
      <c r="G7" s="262"/>
      <c r="H7" s="262"/>
      <c r="L7" s="21"/>
    </row>
    <row r="8" spans="1:56" s="2" customFormat="1" ht="12" customHeight="1">
      <c r="A8" s="33"/>
      <c r="B8" s="34"/>
      <c r="C8" s="33"/>
      <c r="D8" s="28" t="s">
        <v>110</v>
      </c>
      <c r="E8" s="33"/>
      <c r="F8" s="33"/>
      <c r="G8" s="33"/>
      <c r="H8" s="33"/>
      <c r="I8" s="33"/>
      <c r="J8" s="33"/>
      <c r="K8" s="33"/>
      <c r="L8" s="43"/>
      <c r="S8" s="33"/>
      <c r="T8" s="33"/>
      <c r="U8" s="33"/>
      <c r="V8" s="33"/>
      <c r="W8" s="33"/>
      <c r="X8" s="33"/>
      <c r="Y8" s="33"/>
      <c r="Z8" s="33"/>
      <c r="AA8" s="33"/>
      <c r="AB8" s="33"/>
      <c r="AC8" s="33"/>
      <c r="AD8" s="33"/>
      <c r="AE8" s="33"/>
    </row>
    <row r="9" spans="1:56" s="2" customFormat="1" ht="16.5" customHeight="1">
      <c r="A9" s="33"/>
      <c r="B9" s="34"/>
      <c r="C9" s="33"/>
      <c r="D9" s="33"/>
      <c r="E9" s="226" t="s">
        <v>899</v>
      </c>
      <c r="F9" s="263"/>
      <c r="G9" s="263"/>
      <c r="H9" s="263"/>
      <c r="I9" s="33"/>
      <c r="J9" s="33"/>
      <c r="K9" s="33"/>
      <c r="L9" s="43"/>
      <c r="S9" s="33"/>
      <c r="T9" s="33"/>
      <c r="U9" s="33"/>
      <c r="V9" s="33"/>
      <c r="W9" s="33"/>
      <c r="X9" s="33"/>
      <c r="Y9" s="33"/>
      <c r="Z9" s="33"/>
      <c r="AA9" s="33"/>
      <c r="AB9" s="33"/>
      <c r="AC9" s="33"/>
      <c r="AD9" s="33"/>
      <c r="AE9" s="33"/>
    </row>
    <row r="10" spans="1:56" s="2" customFormat="1" ht="11.25">
      <c r="A10" s="33"/>
      <c r="B10" s="34"/>
      <c r="C10" s="33"/>
      <c r="D10" s="33"/>
      <c r="E10" s="33"/>
      <c r="F10" s="33"/>
      <c r="G10" s="33"/>
      <c r="H10" s="33"/>
      <c r="I10" s="33"/>
      <c r="J10" s="33"/>
      <c r="K10" s="33"/>
      <c r="L10" s="43"/>
      <c r="S10" s="33"/>
      <c r="T10" s="33"/>
      <c r="U10" s="33"/>
      <c r="V10" s="33"/>
      <c r="W10" s="33"/>
      <c r="X10" s="33"/>
      <c r="Y10" s="33"/>
      <c r="Z10" s="33"/>
      <c r="AA10" s="33"/>
      <c r="AB10" s="33"/>
      <c r="AC10" s="33"/>
      <c r="AD10" s="33"/>
      <c r="AE10" s="33"/>
    </row>
    <row r="11" spans="1:56" s="2" customFormat="1" ht="12" customHeight="1">
      <c r="A11" s="33"/>
      <c r="B11" s="34"/>
      <c r="C11" s="33"/>
      <c r="D11" s="28" t="s">
        <v>18</v>
      </c>
      <c r="E11" s="33"/>
      <c r="F11" s="26" t="s">
        <v>1</v>
      </c>
      <c r="G11" s="33"/>
      <c r="H11" s="33"/>
      <c r="I11" s="28" t="s">
        <v>19</v>
      </c>
      <c r="J11" s="26" t="s">
        <v>1</v>
      </c>
      <c r="K11" s="33"/>
      <c r="L11" s="43"/>
      <c r="S11" s="33"/>
      <c r="T11" s="33"/>
      <c r="U11" s="33"/>
      <c r="V11" s="33"/>
      <c r="W11" s="33"/>
      <c r="X11" s="33"/>
      <c r="Y11" s="33"/>
      <c r="Z11" s="33"/>
      <c r="AA11" s="33"/>
      <c r="AB11" s="33"/>
      <c r="AC11" s="33"/>
      <c r="AD11" s="33"/>
      <c r="AE11" s="33"/>
    </row>
    <row r="12" spans="1:56" s="2" customFormat="1" ht="12" customHeight="1">
      <c r="A12" s="33"/>
      <c r="B12" s="34"/>
      <c r="C12" s="33"/>
      <c r="D12" s="28" t="s">
        <v>20</v>
      </c>
      <c r="E12" s="33"/>
      <c r="F12" s="26" t="s">
        <v>21</v>
      </c>
      <c r="G12" s="33"/>
      <c r="H12" s="33"/>
      <c r="I12" s="28" t="s">
        <v>22</v>
      </c>
      <c r="J12" s="56" t="str">
        <f>'Rekapitulace stavby'!AN8</f>
        <v>11. 8. 2022</v>
      </c>
      <c r="K12" s="33"/>
      <c r="L12" s="43"/>
      <c r="S12" s="33"/>
      <c r="T12" s="33"/>
      <c r="U12" s="33"/>
      <c r="V12" s="33"/>
      <c r="W12" s="33"/>
      <c r="X12" s="33"/>
      <c r="Y12" s="33"/>
      <c r="Z12" s="33"/>
      <c r="AA12" s="33"/>
      <c r="AB12" s="33"/>
      <c r="AC12" s="33"/>
      <c r="AD12" s="33"/>
      <c r="AE12" s="33"/>
    </row>
    <row r="13" spans="1:56" s="2" customFormat="1" ht="10.9" customHeight="1">
      <c r="A13" s="33"/>
      <c r="B13" s="34"/>
      <c r="C13" s="33"/>
      <c r="D13" s="33"/>
      <c r="E13" s="33"/>
      <c r="F13" s="33"/>
      <c r="G13" s="33"/>
      <c r="H13" s="33"/>
      <c r="I13" s="33"/>
      <c r="J13" s="33"/>
      <c r="K13" s="33"/>
      <c r="L13" s="43"/>
      <c r="S13" s="33"/>
      <c r="T13" s="33"/>
      <c r="U13" s="33"/>
      <c r="V13" s="33"/>
      <c r="W13" s="33"/>
      <c r="X13" s="33"/>
      <c r="Y13" s="33"/>
      <c r="Z13" s="33"/>
      <c r="AA13" s="33"/>
      <c r="AB13" s="33"/>
      <c r="AC13" s="33"/>
      <c r="AD13" s="33"/>
      <c r="AE13" s="33"/>
    </row>
    <row r="14" spans="1:56" s="2" customFormat="1" ht="12" customHeight="1">
      <c r="A14" s="33"/>
      <c r="B14" s="34"/>
      <c r="C14" s="33"/>
      <c r="D14" s="28" t="s">
        <v>24</v>
      </c>
      <c r="E14" s="33"/>
      <c r="F14" s="33"/>
      <c r="G14" s="33"/>
      <c r="H14" s="33"/>
      <c r="I14" s="28" t="s">
        <v>25</v>
      </c>
      <c r="J14" s="26" t="str">
        <f>IF('Rekapitulace stavby'!AN10="","",'Rekapitulace stavby'!AN10)</f>
        <v/>
      </c>
      <c r="K14" s="33"/>
      <c r="L14" s="43"/>
      <c r="S14" s="33"/>
      <c r="T14" s="33"/>
      <c r="U14" s="33"/>
      <c r="V14" s="33"/>
      <c r="W14" s="33"/>
      <c r="X14" s="33"/>
      <c r="Y14" s="33"/>
      <c r="Z14" s="33"/>
      <c r="AA14" s="33"/>
      <c r="AB14" s="33"/>
      <c r="AC14" s="33"/>
      <c r="AD14" s="33"/>
      <c r="AE14" s="33"/>
    </row>
    <row r="15" spans="1:56" s="2" customFormat="1" ht="18" customHeight="1">
      <c r="A15" s="33"/>
      <c r="B15" s="34"/>
      <c r="C15" s="33"/>
      <c r="D15" s="33"/>
      <c r="E15" s="26" t="str">
        <f>IF('Rekapitulace stavby'!E11="","",'Rekapitulace stavby'!E11)</f>
        <v xml:space="preserve"> </v>
      </c>
      <c r="F15" s="33"/>
      <c r="G15" s="33"/>
      <c r="H15" s="33"/>
      <c r="I15" s="28" t="s">
        <v>26</v>
      </c>
      <c r="J15" s="26" t="str">
        <f>IF('Rekapitulace stavby'!AN11="","",'Rekapitulace stavby'!AN11)</f>
        <v/>
      </c>
      <c r="K15" s="33"/>
      <c r="L15" s="43"/>
      <c r="S15" s="33"/>
      <c r="T15" s="33"/>
      <c r="U15" s="33"/>
      <c r="V15" s="33"/>
      <c r="W15" s="33"/>
      <c r="X15" s="33"/>
      <c r="Y15" s="33"/>
      <c r="Z15" s="33"/>
      <c r="AA15" s="33"/>
      <c r="AB15" s="33"/>
      <c r="AC15" s="33"/>
      <c r="AD15" s="33"/>
      <c r="AE15" s="33"/>
    </row>
    <row r="16" spans="1:56" s="2" customFormat="1" ht="6.95" customHeight="1">
      <c r="A16" s="33"/>
      <c r="B16" s="34"/>
      <c r="C16" s="33"/>
      <c r="D16" s="33"/>
      <c r="E16" s="33"/>
      <c r="F16" s="33"/>
      <c r="G16" s="33"/>
      <c r="H16" s="33"/>
      <c r="I16" s="33"/>
      <c r="J16" s="33"/>
      <c r="K16" s="33"/>
      <c r="L16" s="43"/>
      <c r="S16" s="33"/>
      <c r="T16" s="33"/>
      <c r="U16" s="33"/>
      <c r="V16" s="33"/>
      <c r="W16" s="33"/>
      <c r="X16" s="33"/>
      <c r="Y16" s="33"/>
      <c r="Z16" s="33"/>
      <c r="AA16" s="33"/>
      <c r="AB16" s="33"/>
      <c r="AC16" s="33"/>
      <c r="AD16" s="33"/>
      <c r="AE16" s="33"/>
    </row>
    <row r="17" spans="1:31" s="2" customFormat="1" ht="12" customHeight="1">
      <c r="A17" s="33"/>
      <c r="B17" s="34"/>
      <c r="C17" s="33"/>
      <c r="D17" s="28" t="s">
        <v>27</v>
      </c>
      <c r="E17" s="33"/>
      <c r="F17" s="33"/>
      <c r="G17" s="33"/>
      <c r="H17" s="33"/>
      <c r="I17" s="28" t="s">
        <v>25</v>
      </c>
      <c r="J17" s="29" t="str">
        <f>'Rekapitulace stavby'!AN13</f>
        <v>Vyplň údaj</v>
      </c>
      <c r="K17" s="33"/>
      <c r="L17" s="43"/>
      <c r="S17" s="33"/>
      <c r="T17" s="33"/>
      <c r="U17" s="33"/>
      <c r="V17" s="33"/>
      <c r="W17" s="33"/>
      <c r="X17" s="33"/>
      <c r="Y17" s="33"/>
      <c r="Z17" s="33"/>
      <c r="AA17" s="33"/>
      <c r="AB17" s="33"/>
      <c r="AC17" s="33"/>
      <c r="AD17" s="33"/>
      <c r="AE17" s="33"/>
    </row>
    <row r="18" spans="1:31" s="2" customFormat="1" ht="18" customHeight="1">
      <c r="A18" s="33"/>
      <c r="B18" s="34"/>
      <c r="C18" s="33"/>
      <c r="D18" s="33"/>
      <c r="E18" s="264" t="str">
        <f>'Rekapitulace stavby'!E14</f>
        <v>Vyplň údaj</v>
      </c>
      <c r="F18" s="232"/>
      <c r="G18" s="232"/>
      <c r="H18" s="232"/>
      <c r="I18" s="28" t="s">
        <v>26</v>
      </c>
      <c r="J18" s="29" t="str">
        <f>'Rekapitulace stavby'!AN14</f>
        <v>Vyplň údaj</v>
      </c>
      <c r="K18" s="33"/>
      <c r="L18" s="43"/>
      <c r="S18" s="33"/>
      <c r="T18" s="33"/>
      <c r="U18" s="33"/>
      <c r="V18" s="33"/>
      <c r="W18" s="33"/>
      <c r="X18" s="33"/>
      <c r="Y18" s="33"/>
      <c r="Z18" s="33"/>
      <c r="AA18" s="33"/>
      <c r="AB18" s="33"/>
      <c r="AC18" s="33"/>
      <c r="AD18" s="33"/>
      <c r="AE18" s="33"/>
    </row>
    <row r="19" spans="1:31" s="2" customFormat="1" ht="6.95" customHeight="1">
      <c r="A19" s="33"/>
      <c r="B19" s="34"/>
      <c r="C19" s="33"/>
      <c r="D19" s="33"/>
      <c r="E19" s="33"/>
      <c r="F19" s="33"/>
      <c r="G19" s="33"/>
      <c r="H19" s="33"/>
      <c r="I19" s="33"/>
      <c r="J19" s="33"/>
      <c r="K19" s="33"/>
      <c r="L19" s="43"/>
      <c r="S19" s="33"/>
      <c r="T19" s="33"/>
      <c r="U19" s="33"/>
      <c r="V19" s="33"/>
      <c r="W19" s="33"/>
      <c r="X19" s="33"/>
      <c r="Y19" s="33"/>
      <c r="Z19" s="33"/>
      <c r="AA19" s="33"/>
      <c r="AB19" s="33"/>
      <c r="AC19" s="33"/>
      <c r="AD19" s="33"/>
      <c r="AE19" s="33"/>
    </row>
    <row r="20" spans="1:31" s="2" customFormat="1" ht="12" customHeight="1">
      <c r="A20" s="33"/>
      <c r="B20" s="34"/>
      <c r="C20" s="33"/>
      <c r="D20" s="28" t="s">
        <v>29</v>
      </c>
      <c r="E20" s="33"/>
      <c r="F20" s="33"/>
      <c r="G20" s="33"/>
      <c r="H20" s="33"/>
      <c r="I20" s="28" t="s">
        <v>25</v>
      </c>
      <c r="J20" s="26" t="str">
        <f>IF('Rekapitulace stavby'!AN16="","",'Rekapitulace stavby'!AN16)</f>
        <v/>
      </c>
      <c r="K20" s="33"/>
      <c r="L20" s="43"/>
      <c r="S20" s="33"/>
      <c r="T20" s="33"/>
      <c r="U20" s="33"/>
      <c r="V20" s="33"/>
      <c r="W20" s="33"/>
      <c r="X20" s="33"/>
      <c r="Y20" s="33"/>
      <c r="Z20" s="33"/>
      <c r="AA20" s="33"/>
      <c r="AB20" s="33"/>
      <c r="AC20" s="33"/>
      <c r="AD20" s="33"/>
      <c r="AE20" s="33"/>
    </row>
    <row r="21" spans="1:31" s="2" customFormat="1" ht="18" customHeight="1">
      <c r="A21" s="33"/>
      <c r="B21" s="34"/>
      <c r="C21" s="33"/>
      <c r="D21" s="33"/>
      <c r="E21" s="26" t="str">
        <f>IF('Rekapitulace stavby'!E17="","",'Rekapitulace stavby'!E17)</f>
        <v xml:space="preserve"> </v>
      </c>
      <c r="F21" s="33"/>
      <c r="G21" s="33"/>
      <c r="H21" s="33"/>
      <c r="I21" s="28" t="s">
        <v>26</v>
      </c>
      <c r="J21" s="26" t="str">
        <f>IF('Rekapitulace stavby'!AN17="","",'Rekapitulace stavby'!AN17)</f>
        <v/>
      </c>
      <c r="K21" s="33"/>
      <c r="L21" s="43"/>
      <c r="S21" s="33"/>
      <c r="T21" s="33"/>
      <c r="U21" s="33"/>
      <c r="V21" s="33"/>
      <c r="W21" s="33"/>
      <c r="X21" s="33"/>
      <c r="Y21" s="33"/>
      <c r="Z21" s="33"/>
      <c r="AA21" s="33"/>
      <c r="AB21" s="33"/>
      <c r="AC21" s="33"/>
      <c r="AD21" s="33"/>
      <c r="AE21" s="33"/>
    </row>
    <row r="22" spans="1:31" s="2" customFormat="1" ht="6.95" customHeight="1">
      <c r="A22" s="33"/>
      <c r="B22" s="34"/>
      <c r="C22" s="33"/>
      <c r="D22" s="33"/>
      <c r="E22" s="33"/>
      <c r="F22" s="33"/>
      <c r="G22" s="33"/>
      <c r="H22" s="33"/>
      <c r="I22" s="33"/>
      <c r="J22" s="33"/>
      <c r="K22" s="33"/>
      <c r="L22" s="43"/>
      <c r="S22" s="33"/>
      <c r="T22" s="33"/>
      <c r="U22" s="33"/>
      <c r="V22" s="33"/>
      <c r="W22" s="33"/>
      <c r="X22" s="33"/>
      <c r="Y22" s="33"/>
      <c r="Z22" s="33"/>
      <c r="AA22" s="33"/>
      <c r="AB22" s="33"/>
      <c r="AC22" s="33"/>
      <c r="AD22" s="33"/>
      <c r="AE22" s="33"/>
    </row>
    <row r="23" spans="1:31" s="2" customFormat="1" ht="12" customHeight="1">
      <c r="A23" s="33"/>
      <c r="B23" s="34"/>
      <c r="C23" s="33"/>
      <c r="D23" s="28" t="s">
        <v>31</v>
      </c>
      <c r="E23" s="33"/>
      <c r="F23" s="33"/>
      <c r="G23" s="33"/>
      <c r="H23" s="33"/>
      <c r="I23" s="28" t="s">
        <v>25</v>
      </c>
      <c r="J23" s="26" t="str">
        <f>IF('Rekapitulace stavby'!AN19="","",'Rekapitulace stavby'!AN19)</f>
        <v/>
      </c>
      <c r="K23" s="33"/>
      <c r="L23" s="43"/>
      <c r="S23" s="33"/>
      <c r="T23" s="33"/>
      <c r="U23" s="33"/>
      <c r="V23" s="33"/>
      <c r="W23" s="33"/>
      <c r="X23" s="33"/>
      <c r="Y23" s="33"/>
      <c r="Z23" s="33"/>
      <c r="AA23" s="33"/>
      <c r="AB23" s="33"/>
      <c r="AC23" s="33"/>
      <c r="AD23" s="33"/>
      <c r="AE23" s="33"/>
    </row>
    <row r="24" spans="1:31" s="2" customFormat="1" ht="18" customHeight="1">
      <c r="A24" s="33"/>
      <c r="B24" s="34"/>
      <c r="C24" s="33"/>
      <c r="D24" s="33"/>
      <c r="E24" s="26" t="str">
        <f>IF('Rekapitulace stavby'!E20="","",'Rekapitulace stavby'!E20)</f>
        <v xml:space="preserve"> </v>
      </c>
      <c r="F24" s="33"/>
      <c r="G24" s="33"/>
      <c r="H24" s="33"/>
      <c r="I24" s="28" t="s">
        <v>26</v>
      </c>
      <c r="J24" s="26" t="str">
        <f>IF('Rekapitulace stavby'!AN20="","",'Rekapitulace stavby'!AN20)</f>
        <v/>
      </c>
      <c r="K24" s="33"/>
      <c r="L24" s="43"/>
      <c r="S24" s="33"/>
      <c r="T24" s="33"/>
      <c r="U24" s="33"/>
      <c r="V24" s="33"/>
      <c r="W24" s="33"/>
      <c r="X24" s="33"/>
      <c r="Y24" s="33"/>
      <c r="Z24" s="33"/>
      <c r="AA24" s="33"/>
      <c r="AB24" s="33"/>
      <c r="AC24" s="33"/>
      <c r="AD24" s="33"/>
      <c r="AE24" s="33"/>
    </row>
    <row r="25" spans="1:31" s="2" customFormat="1" ht="6.95" customHeight="1">
      <c r="A25" s="33"/>
      <c r="B25" s="34"/>
      <c r="C25" s="33"/>
      <c r="D25" s="33"/>
      <c r="E25" s="33"/>
      <c r="F25" s="33"/>
      <c r="G25" s="33"/>
      <c r="H25" s="33"/>
      <c r="I25" s="33"/>
      <c r="J25" s="33"/>
      <c r="K25" s="33"/>
      <c r="L25" s="43"/>
      <c r="S25" s="33"/>
      <c r="T25" s="33"/>
      <c r="U25" s="33"/>
      <c r="V25" s="33"/>
      <c r="W25" s="33"/>
      <c r="X25" s="33"/>
      <c r="Y25" s="33"/>
      <c r="Z25" s="33"/>
      <c r="AA25" s="33"/>
      <c r="AB25" s="33"/>
      <c r="AC25" s="33"/>
      <c r="AD25" s="33"/>
      <c r="AE25" s="33"/>
    </row>
    <row r="26" spans="1:31" s="2" customFormat="1" ht="12" customHeight="1">
      <c r="A26" s="33"/>
      <c r="B26" s="34"/>
      <c r="C26" s="33"/>
      <c r="D26" s="28" t="s">
        <v>32</v>
      </c>
      <c r="E26" s="33"/>
      <c r="F26" s="33"/>
      <c r="G26" s="33"/>
      <c r="H26" s="33"/>
      <c r="I26" s="33"/>
      <c r="J26" s="33"/>
      <c r="K26" s="33"/>
      <c r="L26" s="43"/>
      <c r="S26" s="33"/>
      <c r="T26" s="33"/>
      <c r="U26" s="33"/>
      <c r="V26" s="33"/>
      <c r="W26" s="33"/>
      <c r="X26" s="33"/>
      <c r="Y26" s="33"/>
      <c r="Z26" s="33"/>
      <c r="AA26" s="33"/>
      <c r="AB26" s="33"/>
      <c r="AC26" s="33"/>
      <c r="AD26" s="33"/>
      <c r="AE26" s="33"/>
    </row>
    <row r="27" spans="1:31" s="8" customFormat="1" ht="16.5" customHeight="1">
      <c r="A27" s="95"/>
      <c r="B27" s="96"/>
      <c r="C27" s="95"/>
      <c r="D27" s="95"/>
      <c r="E27" s="237" t="s">
        <v>1</v>
      </c>
      <c r="F27" s="237"/>
      <c r="G27" s="237"/>
      <c r="H27" s="237"/>
      <c r="I27" s="95"/>
      <c r="J27" s="95"/>
      <c r="K27" s="95"/>
      <c r="L27" s="97"/>
      <c r="S27" s="95"/>
      <c r="T27" s="95"/>
      <c r="U27" s="95"/>
      <c r="V27" s="95"/>
      <c r="W27" s="95"/>
      <c r="X27" s="95"/>
      <c r="Y27" s="95"/>
      <c r="Z27" s="95"/>
      <c r="AA27" s="95"/>
      <c r="AB27" s="95"/>
      <c r="AC27" s="95"/>
      <c r="AD27" s="95"/>
      <c r="AE27" s="95"/>
    </row>
    <row r="28" spans="1:31" s="2" customFormat="1" ht="6.95" customHeight="1">
      <c r="A28" s="33"/>
      <c r="B28" s="34"/>
      <c r="C28" s="33"/>
      <c r="D28" s="33"/>
      <c r="E28" s="33"/>
      <c r="F28" s="33"/>
      <c r="G28" s="33"/>
      <c r="H28" s="33"/>
      <c r="I28" s="33"/>
      <c r="J28" s="33"/>
      <c r="K28" s="33"/>
      <c r="L28" s="43"/>
      <c r="S28" s="33"/>
      <c r="T28" s="33"/>
      <c r="U28" s="33"/>
      <c r="V28" s="33"/>
      <c r="W28" s="33"/>
      <c r="X28" s="33"/>
      <c r="Y28" s="33"/>
      <c r="Z28" s="33"/>
      <c r="AA28" s="33"/>
      <c r="AB28" s="33"/>
      <c r="AC28" s="33"/>
      <c r="AD28" s="33"/>
      <c r="AE28" s="33"/>
    </row>
    <row r="29" spans="1:31" s="2" customFormat="1" ht="6.95" customHeight="1">
      <c r="A29" s="33"/>
      <c r="B29" s="34"/>
      <c r="C29" s="33"/>
      <c r="D29" s="67"/>
      <c r="E29" s="67"/>
      <c r="F29" s="67"/>
      <c r="G29" s="67"/>
      <c r="H29" s="67"/>
      <c r="I29" s="67"/>
      <c r="J29" s="67"/>
      <c r="K29" s="67"/>
      <c r="L29" s="43"/>
      <c r="S29" s="33"/>
      <c r="T29" s="33"/>
      <c r="U29" s="33"/>
      <c r="V29" s="33"/>
      <c r="W29" s="33"/>
      <c r="X29" s="33"/>
      <c r="Y29" s="33"/>
      <c r="Z29" s="33"/>
      <c r="AA29" s="33"/>
      <c r="AB29" s="33"/>
      <c r="AC29" s="33"/>
      <c r="AD29" s="33"/>
      <c r="AE29" s="33"/>
    </row>
    <row r="30" spans="1:31" s="2" customFormat="1" ht="25.35" customHeight="1">
      <c r="A30" s="33"/>
      <c r="B30" s="34"/>
      <c r="C30" s="33"/>
      <c r="D30" s="98" t="s">
        <v>33</v>
      </c>
      <c r="E30" s="33"/>
      <c r="F30" s="33"/>
      <c r="G30" s="33"/>
      <c r="H30" s="33"/>
      <c r="I30" s="33"/>
      <c r="J30" s="72">
        <f>ROUND(J122, 2)</f>
        <v>0</v>
      </c>
      <c r="K30" s="33"/>
      <c r="L30" s="43"/>
      <c r="S30" s="33"/>
      <c r="T30" s="33"/>
      <c r="U30" s="33"/>
      <c r="V30" s="33"/>
      <c r="W30" s="33"/>
      <c r="X30" s="33"/>
      <c r="Y30" s="33"/>
      <c r="Z30" s="33"/>
      <c r="AA30" s="33"/>
      <c r="AB30" s="33"/>
      <c r="AC30" s="33"/>
      <c r="AD30" s="33"/>
      <c r="AE30" s="33"/>
    </row>
    <row r="31" spans="1:31" s="2" customFormat="1" ht="6.95" customHeight="1">
      <c r="A31" s="33"/>
      <c r="B31" s="34"/>
      <c r="C31" s="33"/>
      <c r="D31" s="67"/>
      <c r="E31" s="67"/>
      <c r="F31" s="67"/>
      <c r="G31" s="67"/>
      <c r="H31" s="67"/>
      <c r="I31" s="67"/>
      <c r="J31" s="67"/>
      <c r="K31" s="67"/>
      <c r="L31" s="43"/>
      <c r="S31" s="33"/>
      <c r="T31" s="33"/>
      <c r="U31" s="33"/>
      <c r="V31" s="33"/>
      <c r="W31" s="33"/>
      <c r="X31" s="33"/>
      <c r="Y31" s="33"/>
      <c r="Z31" s="33"/>
      <c r="AA31" s="33"/>
      <c r="AB31" s="33"/>
      <c r="AC31" s="33"/>
      <c r="AD31" s="33"/>
      <c r="AE31" s="33"/>
    </row>
    <row r="32" spans="1:31" s="2" customFormat="1" ht="14.45" customHeight="1">
      <c r="A32" s="33"/>
      <c r="B32" s="34"/>
      <c r="C32" s="33"/>
      <c r="D32" s="33"/>
      <c r="E32" s="33"/>
      <c r="F32" s="37" t="s">
        <v>35</v>
      </c>
      <c r="G32" s="33"/>
      <c r="H32" s="33"/>
      <c r="I32" s="37" t="s">
        <v>34</v>
      </c>
      <c r="J32" s="37" t="s">
        <v>36</v>
      </c>
      <c r="K32" s="33"/>
      <c r="L32" s="43"/>
      <c r="S32" s="33"/>
      <c r="T32" s="33"/>
      <c r="U32" s="33"/>
      <c r="V32" s="33"/>
      <c r="W32" s="33"/>
      <c r="X32" s="33"/>
      <c r="Y32" s="33"/>
      <c r="Z32" s="33"/>
      <c r="AA32" s="33"/>
      <c r="AB32" s="33"/>
      <c r="AC32" s="33"/>
      <c r="AD32" s="33"/>
      <c r="AE32" s="33"/>
    </row>
    <row r="33" spans="1:31" s="2" customFormat="1" ht="14.45" customHeight="1">
      <c r="A33" s="33"/>
      <c r="B33" s="34"/>
      <c r="C33" s="33"/>
      <c r="D33" s="99" t="s">
        <v>37</v>
      </c>
      <c r="E33" s="28" t="s">
        <v>38</v>
      </c>
      <c r="F33" s="100">
        <f>ROUND((SUM(BE122:BE247)),  2)</f>
        <v>0</v>
      </c>
      <c r="G33" s="33"/>
      <c r="H33" s="33"/>
      <c r="I33" s="101">
        <v>0.21</v>
      </c>
      <c r="J33" s="100">
        <f>ROUND(((SUM(BE122:BE247))*I33),  2)</f>
        <v>0</v>
      </c>
      <c r="K33" s="33"/>
      <c r="L33" s="43"/>
      <c r="S33" s="33"/>
      <c r="T33" s="33"/>
      <c r="U33" s="33"/>
      <c r="V33" s="33"/>
      <c r="W33" s="33"/>
      <c r="X33" s="33"/>
      <c r="Y33" s="33"/>
      <c r="Z33" s="33"/>
      <c r="AA33" s="33"/>
      <c r="AB33" s="33"/>
      <c r="AC33" s="33"/>
      <c r="AD33" s="33"/>
      <c r="AE33" s="33"/>
    </row>
    <row r="34" spans="1:31" s="2" customFormat="1" ht="14.45" customHeight="1">
      <c r="A34" s="33"/>
      <c r="B34" s="34"/>
      <c r="C34" s="33"/>
      <c r="D34" s="33"/>
      <c r="E34" s="28" t="s">
        <v>39</v>
      </c>
      <c r="F34" s="100">
        <f>ROUND((SUM(BF122:BF247)),  2)</f>
        <v>0</v>
      </c>
      <c r="G34" s="33"/>
      <c r="H34" s="33"/>
      <c r="I34" s="101">
        <v>0.15</v>
      </c>
      <c r="J34" s="100">
        <f>ROUND(((SUM(BF122:BF247))*I34),  2)</f>
        <v>0</v>
      </c>
      <c r="K34" s="33"/>
      <c r="L34" s="43"/>
      <c r="S34" s="33"/>
      <c r="T34" s="33"/>
      <c r="U34" s="33"/>
      <c r="V34" s="33"/>
      <c r="W34" s="33"/>
      <c r="X34" s="33"/>
      <c r="Y34" s="33"/>
      <c r="Z34" s="33"/>
      <c r="AA34" s="33"/>
      <c r="AB34" s="33"/>
      <c r="AC34" s="33"/>
      <c r="AD34" s="33"/>
      <c r="AE34" s="33"/>
    </row>
    <row r="35" spans="1:31" s="2" customFormat="1" ht="14.45" hidden="1" customHeight="1">
      <c r="A35" s="33"/>
      <c r="B35" s="34"/>
      <c r="C35" s="33"/>
      <c r="D35" s="33"/>
      <c r="E35" s="28" t="s">
        <v>40</v>
      </c>
      <c r="F35" s="100">
        <f>ROUND((SUM(BG122:BG247)),  2)</f>
        <v>0</v>
      </c>
      <c r="G35" s="33"/>
      <c r="H35" s="33"/>
      <c r="I35" s="101">
        <v>0.21</v>
      </c>
      <c r="J35" s="100">
        <f>0</f>
        <v>0</v>
      </c>
      <c r="K35" s="33"/>
      <c r="L35" s="43"/>
      <c r="S35" s="33"/>
      <c r="T35" s="33"/>
      <c r="U35" s="33"/>
      <c r="V35" s="33"/>
      <c r="W35" s="33"/>
      <c r="X35" s="33"/>
      <c r="Y35" s="33"/>
      <c r="Z35" s="33"/>
      <c r="AA35" s="33"/>
      <c r="AB35" s="33"/>
      <c r="AC35" s="33"/>
      <c r="AD35" s="33"/>
      <c r="AE35" s="33"/>
    </row>
    <row r="36" spans="1:31" s="2" customFormat="1" ht="14.45" hidden="1" customHeight="1">
      <c r="A36" s="33"/>
      <c r="B36" s="34"/>
      <c r="C36" s="33"/>
      <c r="D36" s="33"/>
      <c r="E36" s="28" t="s">
        <v>41</v>
      </c>
      <c r="F36" s="100">
        <f>ROUND((SUM(BH122:BH247)),  2)</f>
        <v>0</v>
      </c>
      <c r="G36" s="33"/>
      <c r="H36" s="33"/>
      <c r="I36" s="101">
        <v>0.15</v>
      </c>
      <c r="J36" s="100">
        <f>0</f>
        <v>0</v>
      </c>
      <c r="K36" s="33"/>
      <c r="L36" s="43"/>
      <c r="S36" s="33"/>
      <c r="T36" s="33"/>
      <c r="U36" s="33"/>
      <c r="V36" s="33"/>
      <c r="W36" s="33"/>
      <c r="X36" s="33"/>
      <c r="Y36" s="33"/>
      <c r="Z36" s="33"/>
      <c r="AA36" s="33"/>
      <c r="AB36" s="33"/>
      <c r="AC36" s="33"/>
      <c r="AD36" s="33"/>
      <c r="AE36" s="33"/>
    </row>
    <row r="37" spans="1:31" s="2" customFormat="1" ht="14.45" hidden="1" customHeight="1">
      <c r="A37" s="33"/>
      <c r="B37" s="34"/>
      <c r="C37" s="33"/>
      <c r="D37" s="33"/>
      <c r="E37" s="28" t="s">
        <v>42</v>
      </c>
      <c r="F37" s="100">
        <f>ROUND((SUM(BI122:BI247)),  2)</f>
        <v>0</v>
      </c>
      <c r="G37" s="33"/>
      <c r="H37" s="33"/>
      <c r="I37" s="101">
        <v>0</v>
      </c>
      <c r="J37" s="100">
        <f>0</f>
        <v>0</v>
      </c>
      <c r="K37" s="33"/>
      <c r="L37" s="43"/>
      <c r="S37" s="33"/>
      <c r="T37" s="33"/>
      <c r="U37" s="33"/>
      <c r="V37" s="33"/>
      <c r="W37" s="33"/>
      <c r="X37" s="33"/>
      <c r="Y37" s="33"/>
      <c r="Z37" s="33"/>
      <c r="AA37" s="33"/>
      <c r="AB37" s="33"/>
      <c r="AC37" s="33"/>
      <c r="AD37" s="33"/>
      <c r="AE37" s="33"/>
    </row>
    <row r="38" spans="1:31" s="2" customFormat="1" ht="6.95" customHeight="1">
      <c r="A38" s="33"/>
      <c r="B38" s="34"/>
      <c r="C38" s="33"/>
      <c r="D38" s="33"/>
      <c r="E38" s="33"/>
      <c r="F38" s="33"/>
      <c r="G38" s="33"/>
      <c r="H38" s="33"/>
      <c r="I38" s="33"/>
      <c r="J38" s="33"/>
      <c r="K38" s="33"/>
      <c r="L38" s="43"/>
      <c r="S38" s="33"/>
      <c r="T38" s="33"/>
      <c r="U38" s="33"/>
      <c r="V38" s="33"/>
      <c r="W38" s="33"/>
      <c r="X38" s="33"/>
      <c r="Y38" s="33"/>
      <c r="Z38" s="33"/>
      <c r="AA38" s="33"/>
      <c r="AB38" s="33"/>
      <c r="AC38" s="33"/>
      <c r="AD38" s="33"/>
      <c r="AE38" s="33"/>
    </row>
    <row r="39" spans="1:31" s="2" customFormat="1" ht="25.35" customHeight="1">
      <c r="A39" s="33"/>
      <c r="B39" s="34"/>
      <c r="C39" s="102"/>
      <c r="D39" s="103" t="s">
        <v>43</v>
      </c>
      <c r="E39" s="61"/>
      <c r="F39" s="61"/>
      <c r="G39" s="104" t="s">
        <v>44</v>
      </c>
      <c r="H39" s="105" t="s">
        <v>45</v>
      </c>
      <c r="I39" s="61"/>
      <c r="J39" s="106">
        <f>SUM(J30:J37)</f>
        <v>0</v>
      </c>
      <c r="K39" s="107"/>
      <c r="L39" s="43"/>
      <c r="S39" s="33"/>
      <c r="T39" s="33"/>
      <c r="U39" s="33"/>
      <c r="V39" s="33"/>
      <c r="W39" s="33"/>
      <c r="X39" s="33"/>
      <c r="Y39" s="33"/>
      <c r="Z39" s="33"/>
      <c r="AA39" s="33"/>
      <c r="AB39" s="33"/>
      <c r="AC39" s="33"/>
      <c r="AD39" s="33"/>
      <c r="AE39" s="33"/>
    </row>
    <row r="40" spans="1:31" s="2" customFormat="1" ht="14.45" customHeight="1">
      <c r="A40" s="33"/>
      <c r="B40" s="34"/>
      <c r="C40" s="33"/>
      <c r="D40" s="33"/>
      <c r="E40" s="33"/>
      <c r="F40" s="33"/>
      <c r="G40" s="33"/>
      <c r="H40" s="33"/>
      <c r="I40" s="33"/>
      <c r="J40" s="33"/>
      <c r="K40" s="33"/>
      <c r="L40" s="43"/>
      <c r="S40" s="33"/>
      <c r="T40" s="33"/>
      <c r="U40" s="33"/>
      <c r="V40" s="33"/>
      <c r="W40" s="33"/>
      <c r="X40" s="33"/>
      <c r="Y40" s="33"/>
      <c r="Z40" s="33"/>
      <c r="AA40" s="33"/>
      <c r="AB40" s="33"/>
      <c r="AC40" s="33"/>
      <c r="AD40" s="33"/>
      <c r="AE40" s="33"/>
    </row>
    <row r="41" spans="1:31" s="1" customFormat="1" ht="14.45" customHeight="1">
      <c r="B41" s="21"/>
      <c r="L41" s="21"/>
    </row>
    <row r="42" spans="1:31" s="1" customFormat="1" ht="14.45" customHeight="1">
      <c r="B42" s="21"/>
      <c r="L42" s="21"/>
    </row>
    <row r="43" spans="1:31" s="1" customFormat="1" ht="14.45" customHeight="1">
      <c r="B43" s="21"/>
      <c r="L43" s="21"/>
    </row>
    <row r="44" spans="1:31" s="1" customFormat="1" ht="14.45" customHeight="1">
      <c r="B44" s="21"/>
      <c r="L44" s="21"/>
    </row>
    <row r="45" spans="1:31" s="1" customFormat="1" ht="14.45" customHeight="1">
      <c r="B45" s="21"/>
      <c r="L45" s="21"/>
    </row>
    <row r="46" spans="1:31" s="1" customFormat="1" ht="14.45" customHeight="1">
      <c r="B46" s="21"/>
      <c r="L46" s="21"/>
    </row>
    <row r="47" spans="1:31" s="1" customFormat="1" ht="14.45" customHeight="1">
      <c r="B47" s="21"/>
      <c r="L47" s="21"/>
    </row>
    <row r="48" spans="1:31" s="1" customFormat="1" ht="14.45" customHeight="1">
      <c r="B48" s="21"/>
      <c r="L48" s="21"/>
    </row>
    <row r="49" spans="1:31" s="1" customFormat="1" ht="14.45" customHeight="1">
      <c r="B49" s="21"/>
      <c r="L49" s="21"/>
    </row>
    <row r="50" spans="1:31" s="2" customFormat="1" ht="14.45" customHeight="1">
      <c r="B50" s="43"/>
      <c r="D50" s="44" t="s">
        <v>46</v>
      </c>
      <c r="E50" s="45"/>
      <c r="F50" s="45"/>
      <c r="G50" s="44" t="s">
        <v>47</v>
      </c>
      <c r="H50" s="45"/>
      <c r="I50" s="45"/>
      <c r="J50" s="45"/>
      <c r="K50" s="45"/>
      <c r="L50" s="43"/>
    </row>
    <row r="51" spans="1:31" ht="11.25">
      <c r="B51" s="21"/>
      <c r="L51" s="21"/>
    </row>
    <row r="52" spans="1:31" ht="11.25">
      <c r="B52" s="21"/>
      <c r="L52" s="21"/>
    </row>
    <row r="53" spans="1:31" ht="11.25">
      <c r="B53" s="21"/>
      <c r="L53" s="21"/>
    </row>
    <row r="54" spans="1:31" ht="11.25">
      <c r="B54" s="21"/>
      <c r="L54" s="21"/>
    </row>
    <row r="55" spans="1:31" ht="11.25">
      <c r="B55" s="21"/>
      <c r="L55" s="21"/>
    </row>
    <row r="56" spans="1:31" ht="11.25">
      <c r="B56" s="21"/>
      <c r="L56" s="21"/>
    </row>
    <row r="57" spans="1:31" ht="11.25">
      <c r="B57" s="21"/>
      <c r="L57" s="21"/>
    </row>
    <row r="58" spans="1:31" ht="11.25">
      <c r="B58" s="21"/>
      <c r="L58" s="21"/>
    </row>
    <row r="59" spans="1:31" ht="11.25">
      <c r="B59" s="21"/>
      <c r="L59" s="21"/>
    </row>
    <row r="60" spans="1:31" ht="11.25">
      <c r="B60" s="21"/>
      <c r="L60" s="21"/>
    </row>
    <row r="61" spans="1:31" s="2" customFormat="1" ht="12.75">
      <c r="A61" s="33"/>
      <c r="B61" s="34"/>
      <c r="C61" s="33"/>
      <c r="D61" s="46" t="s">
        <v>48</v>
      </c>
      <c r="E61" s="36"/>
      <c r="F61" s="108" t="s">
        <v>49</v>
      </c>
      <c r="G61" s="46" t="s">
        <v>48</v>
      </c>
      <c r="H61" s="36"/>
      <c r="I61" s="36"/>
      <c r="J61" s="109" t="s">
        <v>49</v>
      </c>
      <c r="K61" s="36"/>
      <c r="L61" s="43"/>
      <c r="S61" s="33"/>
      <c r="T61" s="33"/>
      <c r="U61" s="33"/>
      <c r="V61" s="33"/>
      <c r="W61" s="33"/>
      <c r="X61" s="33"/>
      <c r="Y61" s="33"/>
      <c r="Z61" s="33"/>
      <c r="AA61" s="33"/>
      <c r="AB61" s="33"/>
      <c r="AC61" s="33"/>
      <c r="AD61" s="33"/>
      <c r="AE61" s="33"/>
    </row>
    <row r="62" spans="1:31" ht="11.25">
      <c r="B62" s="21"/>
      <c r="L62" s="21"/>
    </row>
    <row r="63" spans="1:31" ht="11.25">
      <c r="B63" s="21"/>
      <c r="L63" s="21"/>
    </row>
    <row r="64" spans="1:31" ht="11.25">
      <c r="B64" s="21"/>
      <c r="L64" s="21"/>
    </row>
    <row r="65" spans="1:31" s="2" customFormat="1" ht="12.75">
      <c r="A65" s="33"/>
      <c r="B65" s="34"/>
      <c r="C65" s="33"/>
      <c r="D65" s="44" t="s">
        <v>50</v>
      </c>
      <c r="E65" s="47"/>
      <c r="F65" s="47"/>
      <c r="G65" s="44" t="s">
        <v>51</v>
      </c>
      <c r="H65" s="47"/>
      <c r="I65" s="47"/>
      <c r="J65" s="47"/>
      <c r="K65" s="47"/>
      <c r="L65" s="43"/>
      <c r="S65" s="33"/>
      <c r="T65" s="33"/>
      <c r="U65" s="33"/>
      <c r="V65" s="33"/>
      <c r="W65" s="33"/>
      <c r="X65" s="33"/>
      <c r="Y65" s="33"/>
      <c r="Z65" s="33"/>
      <c r="AA65" s="33"/>
      <c r="AB65" s="33"/>
      <c r="AC65" s="33"/>
      <c r="AD65" s="33"/>
      <c r="AE65" s="33"/>
    </row>
    <row r="66" spans="1:31" ht="11.25">
      <c r="B66" s="21"/>
      <c r="L66" s="21"/>
    </row>
    <row r="67" spans="1:31" ht="11.25">
      <c r="B67" s="21"/>
      <c r="L67" s="21"/>
    </row>
    <row r="68" spans="1:31" ht="11.25">
      <c r="B68" s="21"/>
      <c r="L68" s="21"/>
    </row>
    <row r="69" spans="1:31" ht="11.25">
      <c r="B69" s="21"/>
      <c r="L69" s="21"/>
    </row>
    <row r="70" spans="1:31" ht="11.25">
      <c r="B70" s="21"/>
      <c r="L70" s="21"/>
    </row>
    <row r="71" spans="1:31" ht="11.25">
      <c r="B71" s="21"/>
      <c r="L71" s="21"/>
    </row>
    <row r="72" spans="1:31" ht="11.25">
      <c r="B72" s="21"/>
      <c r="L72" s="21"/>
    </row>
    <row r="73" spans="1:31" ht="11.25">
      <c r="B73" s="21"/>
      <c r="L73" s="21"/>
    </row>
    <row r="74" spans="1:31" ht="11.25">
      <c r="B74" s="21"/>
      <c r="L74" s="21"/>
    </row>
    <row r="75" spans="1:31" ht="11.25">
      <c r="B75" s="21"/>
      <c r="L75" s="21"/>
    </row>
    <row r="76" spans="1:31" s="2" customFormat="1" ht="12.75">
      <c r="A76" s="33"/>
      <c r="B76" s="34"/>
      <c r="C76" s="33"/>
      <c r="D76" s="46" t="s">
        <v>48</v>
      </c>
      <c r="E76" s="36"/>
      <c r="F76" s="108" t="s">
        <v>49</v>
      </c>
      <c r="G76" s="46" t="s">
        <v>48</v>
      </c>
      <c r="H76" s="36"/>
      <c r="I76" s="36"/>
      <c r="J76" s="109" t="s">
        <v>49</v>
      </c>
      <c r="K76" s="36"/>
      <c r="L76" s="43"/>
      <c r="S76" s="33"/>
      <c r="T76" s="33"/>
      <c r="U76" s="33"/>
      <c r="V76" s="33"/>
      <c r="W76" s="33"/>
      <c r="X76" s="33"/>
      <c r="Y76" s="33"/>
      <c r="Z76" s="33"/>
      <c r="AA76" s="33"/>
      <c r="AB76" s="33"/>
      <c r="AC76" s="33"/>
      <c r="AD76" s="33"/>
      <c r="AE76" s="33"/>
    </row>
    <row r="77" spans="1:31" s="2" customFormat="1" ht="14.45" customHeight="1">
      <c r="A77" s="33"/>
      <c r="B77" s="48"/>
      <c r="C77" s="49"/>
      <c r="D77" s="49"/>
      <c r="E77" s="49"/>
      <c r="F77" s="49"/>
      <c r="G77" s="49"/>
      <c r="H77" s="49"/>
      <c r="I77" s="49"/>
      <c r="J77" s="49"/>
      <c r="K77" s="49"/>
      <c r="L77" s="43"/>
      <c r="S77" s="33"/>
      <c r="T77" s="33"/>
      <c r="U77" s="33"/>
      <c r="V77" s="33"/>
      <c r="W77" s="33"/>
      <c r="X77" s="33"/>
      <c r="Y77" s="33"/>
      <c r="Z77" s="33"/>
      <c r="AA77" s="33"/>
      <c r="AB77" s="33"/>
      <c r="AC77" s="33"/>
      <c r="AD77" s="33"/>
      <c r="AE77" s="33"/>
    </row>
    <row r="81" spans="1:47" s="2" customFormat="1" ht="6.95" hidden="1" customHeight="1">
      <c r="A81" s="33"/>
      <c r="B81" s="50"/>
      <c r="C81" s="51"/>
      <c r="D81" s="51"/>
      <c r="E81" s="51"/>
      <c r="F81" s="51"/>
      <c r="G81" s="51"/>
      <c r="H81" s="51"/>
      <c r="I81" s="51"/>
      <c r="J81" s="51"/>
      <c r="K81" s="51"/>
      <c r="L81" s="43"/>
      <c r="S81" s="33"/>
      <c r="T81" s="33"/>
      <c r="U81" s="33"/>
      <c r="V81" s="33"/>
      <c r="W81" s="33"/>
      <c r="X81" s="33"/>
      <c r="Y81" s="33"/>
      <c r="Z81" s="33"/>
      <c r="AA81" s="33"/>
      <c r="AB81" s="33"/>
      <c r="AC81" s="33"/>
      <c r="AD81" s="33"/>
      <c r="AE81" s="33"/>
    </row>
    <row r="82" spans="1:47" s="2" customFormat="1" ht="24.95" hidden="1" customHeight="1">
      <c r="A82" s="33"/>
      <c r="B82" s="34"/>
      <c r="C82" s="22" t="s">
        <v>112</v>
      </c>
      <c r="D82" s="33"/>
      <c r="E82" s="33"/>
      <c r="F82" s="33"/>
      <c r="G82" s="33"/>
      <c r="H82" s="33"/>
      <c r="I82" s="33"/>
      <c r="J82" s="33"/>
      <c r="K82" s="33"/>
      <c r="L82" s="43"/>
      <c r="S82" s="33"/>
      <c r="T82" s="33"/>
      <c r="U82" s="33"/>
      <c r="V82" s="33"/>
      <c r="W82" s="33"/>
      <c r="X82" s="33"/>
      <c r="Y82" s="33"/>
      <c r="Z82" s="33"/>
      <c r="AA82" s="33"/>
      <c r="AB82" s="33"/>
      <c r="AC82" s="33"/>
      <c r="AD82" s="33"/>
      <c r="AE82" s="33"/>
    </row>
    <row r="83" spans="1:47" s="2" customFormat="1" ht="6.95" hidden="1" customHeight="1">
      <c r="A83" s="33"/>
      <c r="B83" s="34"/>
      <c r="C83" s="33"/>
      <c r="D83" s="33"/>
      <c r="E83" s="33"/>
      <c r="F83" s="33"/>
      <c r="G83" s="33"/>
      <c r="H83" s="33"/>
      <c r="I83" s="33"/>
      <c r="J83" s="33"/>
      <c r="K83" s="33"/>
      <c r="L83" s="43"/>
      <c r="S83" s="33"/>
      <c r="T83" s="33"/>
      <c r="U83" s="33"/>
      <c r="V83" s="33"/>
      <c r="W83" s="33"/>
      <c r="X83" s="33"/>
      <c r="Y83" s="33"/>
      <c r="Z83" s="33"/>
      <c r="AA83" s="33"/>
      <c r="AB83" s="33"/>
      <c r="AC83" s="33"/>
      <c r="AD83" s="33"/>
      <c r="AE83" s="33"/>
    </row>
    <row r="84" spans="1:47" s="2" customFormat="1" ht="12" hidden="1" customHeight="1">
      <c r="A84" s="33"/>
      <c r="B84" s="34"/>
      <c r="C84" s="28" t="s">
        <v>16</v>
      </c>
      <c r="D84" s="33"/>
      <c r="E84" s="33"/>
      <c r="F84" s="33"/>
      <c r="G84" s="33"/>
      <c r="H84" s="33"/>
      <c r="I84" s="33"/>
      <c r="J84" s="33"/>
      <c r="K84" s="33"/>
      <c r="L84" s="43"/>
      <c r="S84" s="33"/>
      <c r="T84" s="33"/>
      <c r="U84" s="33"/>
      <c r="V84" s="33"/>
      <c r="W84" s="33"/>
      <c r="X84" s="33"/>
      <c r="Y84" s="33"/>
      <c r="Z84" s="33"/>
      <c r="AA84" s="33"/>
      <c r="AB84" s="33"/>
      <c r="AC84" s="33"/>
      <c r="AD84" s="33"/>
      <c r="AE84" s="33"/>
    </row>
    <row r="85" spans="1:47" s="2" customFormat="1" ht="16.5" hidden="1" customHeight="1">
      <c r="A85" s="33"/>
      <c r="B85" s="34"/>
      <c r="C85" s="33"/>
      <c r="D85" s="33"/>
      <c r="E85" s="261" t="str">
        <f>E7</f>
        <v>PD - Regenerace sídliště Nádražní II etapa</v>
      </c>
      <c r="F85" s="262"/>
      <c r="G85" s="262"/>
      <c r="H85" s="262"/>
      <c r="I85" s="33"/>
      <c r="J85" s="33"/>
      <c r="K85" s="33"/>
      <c r="L85" s="43"/>
      <c r="S85" s="33"/>
      <c r="T85" s="33"/>
      <c r="U85" s="33"/>
      <c r="V85" s="33"/>
      <c r="W85" s="33"/>
      <c r="X85" s="33"/>
      <c r="Y85" s="33"/>
      <c r="Z85" s="33"/>
      <c r="AA85" s="33"/>
      <c r="AB85" s="33"/>
      <c r="AC85" s="33"/>
      <c r="AD85" s="33"/>
      <c r="AE85" s="33"/>
    </row>
    <row r="86" spans="1:47" s="2" customFormat="1" ht="12" hidden="1" customHeight="1">
      <c r="A86" s="33"/>
      <c r="B86" s="34"/>
      <c r="C86" s="28" t="s">
        <v>110</v>
      </c>
      <c r="D86" s="33"/>
      <c r="E86" s="33"/>
      <c r="F86" s="33"/>
      <c r="G86" s="33"/>
      <c r="H86" s="33"/>
      <c r="I86" s="33"/>
      <c r="J86" s="33"/>
      <c r="K86" s="33"/>
      <c r="L86" s="43"/>
      <c r="S86" s="33"/>
      <c r="T86" s="33"/>
      <c r="U86" s="33"/>
      <c r="V86" s="33"/>
      <c r="W86" s="33"/>
      <c r="X86" s="33"/>
      <c r="Y86" s="33"/>
      <c r="Z86" s="33"/>
      <c r="AA86" s="33"/>
      <c r="AB86" s="33"/>
      <c r="AC86" s="33"/>
      <c r="AD86" s="33"/>
      <c r="AE86" s="33"/>
    </row>
    <row r="87" spans="1:47" s="2" customFormat="1" ht="16.5" hidden="1" customHeight="1">
      <c r="A87" s="33"/>
      <c r="B87" s="34"/>
      <c r="C87" s="33"/>
      <c r="D87" s="33"/>
      <c r="E87" s="226" t="str">
        <f>E9</f>
        <v>část - B - SO - 301</v>
      </c>
      <c r="F87" s="263"/>
      <c r="G87" s="263"/>
      <c r="H87" s="263"/>
      <c r="I87" s="33"/>
      <c r="J87" s="33"/>
      <c r="K87" s="33"/>
      <c r="L87" s="43"/>
      <c r="S87" s="33"/>
      <c r="T87" s="33"/>
      <c r="U87" s="33"/>
      <c r="V87" s="33"/>
      <c r="W87" s="33"/>
      <c r="X87" s="33"/>
      <c r="Y87" s="33"/>
      <c r="Z87" s="33"/>
      <c r="AA87" s="33"/>
      <c r="AB87" s="33"/>
      <c r="AC87" s="33"/>
      <c r="AD87" s="33"/>
      <c r="AE87" s="33"/>
    </row>
    <row r="88" spans="1:47" s="2" customFormat="1" ht="6.95" hidden="1" customHeight="1">
      <c r="A88" s="33"/>
      <c r="B88" s="34"/>
      <c r="C88" s="33"/>
      <c r="D88" s="33"/>
      <c r="E88" s="33"/>
      <c r="F88" s="33"/>
      <c r="G88" s="33"/>
      <c r="H88" s="33"/>
      <c r="I88" s="33"/>
      <c r="J88" s="33"/>
      <c r="K88" s="33"/>
      <c r="L88" s="43"/>
      <c r="S88" s="33"/>
      <c r="T88" s="33"/>
      <c r="U88" s="33"/>
      <c r="V88" s="33"/>
      <c r="W88" s="33"/>
      <c r="X88" s="33"/>
      <c r="Y88" s="33"/>
      <c r="Z88" s="33"/>
      <c r="AA88" s="33"/>
      <c r="AB88" s="33"/>
      <c r="AC88" s="33"/>
      <c r="AD88" s="33"/>
      <c r="AE88" s="33"/>
    </row>
    <row r="89" spans="1:47" s="2" customFormat="1" ht="12" hidden="1" customHeight="1">
      <c r="A89" s="33"/>
      <c r="B89" s="34"/>
      <c r="C89" s="28" t="s">
        <v>20</v>
      </c>
      <c r="D89" s="33"/>
      <c r="E89" s="33"/>
      <c r="F89" s="26" t="str">
        <f>F12</f>
        <v xml:space="preserve"> </v>
      </c>
      <c r="G89" s="33"/>
      <c r="H89" s="33"/>
      <c r="I89" s="28" t="s">
        <v>22</v>
      </c>
      <c r="J89" s="56" t="str">
        <f>IF(J12="","",J12)</f>
        <v>11. 8. 2022</v>
      </c>
      <c r="K89" s="33"/>
      <c r="L89" s="43"/>
      <c r="S89" s="33"/>
      <c r="T89" s="33"/>
      <c r="U89" s="33"/>
      <c r="V89" s="33"/>
      <c r="W89" s="33"/>
      <c r="X89" s="33"/>
      <c r="Y89" s="33"/>
      <c r="Z89" s="33"/>
      <c r="AA89" s="33"/>
      <c r="AB89" s="33"/>
      <c r="AC89" s="33"/>
      <c r="AD89" s="33"/>
      <c r="AE89" s="33"/>
    </row>
    <row r="90" spans="1:47" s="2" customFormat="1" ht="6.95" hidden="1" customHeight="1">
      <c r="A90" s="33"/>
      <c r="B90" s="34"/>
      <c r="C90" s="33"/>
      <c r="D90" s="33"/>
      <c r="E90" s="33"/>
      <c r="F90" s="33"/>
      <c r="G90" s="33"/>
      <c r="H90" s="33"/>
      <c r="I90" s="33"/>
      <c r="J90" s="33"/>
      <c r="K90" s="33"/>
      <c r="L90" s="43"/>
      <c r="S90" s="33"/>
      <c r="T90" s="33"/>
      <c r="U90" s="33"/>
      <c r="V90" s="33"/>
      <c r="W90" s="33"/>
      <c r="X90" s="33"/>
      <c r="Y90" s="33"/>
      <c r="Z90" s="33"/>
      <c r="AA90" s="33"/>
      <c r="AB90" s="33"/>
      <c r="AC90" s="33"/>
      <c r="AD90" s="33"/>
      <c r="AE90" s="33"/>
    </row>
    <row r="91" spans="1:47" s="2" customFormat="1" ht="15.2" hidden="1" customHeight="1">
      <c r="A91" s="33"/>
      <c r="B91" s="34"/>
      <c r="C91" s="28" t="s">
        <v>24</v>
      </c>
      <c r="D91" s="33"/>
      <c r="E91" s="33"/>
      <c r="F91" s="26" t="str">
        <f>E15</f>
        <v xml:space="preserve"> </v>
      </c>
      <c r="G91" s="33"/>
      <c r="H91" s="33"/>
      <c r="I91" s="28" t="s">
        <v>29</v>
      </c>
      <c r="J91" s="31" t="str">
        <f>E21</f>
        <v xml:space="preserve"> </v>
      </c>
      <c r="K91" s="33"/>
      <c r="L91" s="43"/>
      <c r="S91" s="33"/>
      <c r="T91" s="33"/>
      <c r="U91" s="33"/>
      <c r="V91" s="33"/>
      <c r="W91" s="33"/>
      <c r="X91" s="33"/>
      <c r="Y91" s="33"/>
      <c r="Z91" s="33"/>
      <c r="AA91" s="33"/>
      <c r="AB91" s="33"/>
      <c r="AC91" s="33"/>
      <c r="AD91" s="33"/>
      <c r="AE91" s="33"/>
    </row>
    <row r="92" spans="1:47" s="2" customFormat="1" ht="15.2" hidden="1" customHeight="1">
      <c r="A92" s="33"/>
      <c r="B92" s="34"/>
      <c r="C92" s="28" t="s">
        <v>27</v>
      </c>
      <c r="D92" s="33"/>
      <c r="E92" s="33"/>
      <c r="F92" s="26" t="str">
        <f>IF(E18="","",E18)</f>
        <v>Vyplň údaj</v>
      </c>
      <c r="G92" s="33"/>
      <c r="H92" s="33"/>
      <c r="I92" s="28" t="s">
        <v>31</v>
      </c>
      <c r="J92" s="31" t="str">
        <f>E24</f>
        <v xml:space="preserve"> </v>
      </c>
      <c r="K92" s="33"/>
      <c r="L92" s="43"/>
      <c r="S92" s="33"/>
      <c r="T92" s="33"/>
      <c r="U92" s="33"/>
      <c r="V92" s="33"/>
      <c r="W92" s="33"/>
      <c r="X92" s="33"/>
      <c r="Y92" s="33"/>
      <c r="Z92" s="33"/>
      <c r="AA92" s="33"/>
      <c r="AB92" s="33"/>
      <c r="AC92" s="33"/>
      <c r="AD92" s="33"/>
      <c r="AE92" s="33"/>
    </row>
    <row r="93" spans="1:47" s="2" customFormat="1" ht="10.35" hidden="1" customHeight="1">
      <c r="A93" s="33"/>
      <c r="B93" s="34"/>
      <c r="C93" s="33"/>
      <c r="D93" s="33"/>
      <c r="E93" s="33"/>
      <c r="F93" s="33"/>
      <c r="G93" s="33"/>
      <c r="H93" s="33"/>
      <c r="I93" s="33"/>
      <c r="J93" s="33"/>
      <c r="K93" s="33"/>
      <c r="L93" s="43"/>
      <c r="S93" s="33"/>
      <c r="T93" s="33"/>
      <c r="U93" s="33"/>
      <c r="V93" s="33"/>
      <c r="W93" s="33"/>
      <c r="X93" s="33"/>
      <c r="Y93" s="33"/>
      <c r="Z93" s="33"/>
      <c r="AA93" s="33"/>
      <c r="AB93" s="33"/>
      <c r="AC93" s="33"/>
      <c r="AD93" s="33"/>
      <c r="AE93" s="33"/>
    </row>
    <row r="94" spans="1:47" s="2" customFormat="1" ht="29.25" hidden="1" customHeight="1">
      <c r="A94" s="33"/>
      <c r="B94" s="34"/>
      <c r="C94" s="110" t="s">
        <v>113</v>
      </c>
      <c r="D94" s="102"/>
      <c r="E94" s="102"/>
      <c r="F94" s="102"/>
      <c r="G94" s="102"/>
      <c r="H94" s="102"/>
      <c r="I94" s="102"/>
      <c r="J94" s="111" t="s">
        <v>114</v>
      </c>
      <c r="K94" s="102"/>
      <c r="L94" s="43"/>
      <c r="S94" s="33"/>
      <c r="T94" s="33"/>
      <c r="U94" s="33"/>
      <c r="V94" s="33"/>
      <c r="W94" s="33"/>
      <c r="X94" s="33"/>
      <c r="Y94" s="33"/>
      <c r="Z94" s="33"/>
      <c r="AA94" s="33"/>
      <c r="AB94" s="33"/>
      <c r="AC94" s="33"/>
      <c r="AD94" s="33"/>
      <c r="AE94" s="33"/>
    </row>
    <row r="95" spans="1:47" s="2" customFormat="1" ht="10.35" hidden="1" customHeight="1">
      <c r="A95" s="33"/>
      <c r="B95" s="34"/>
      <c r="C95" s="33"/>
      <c r="D95" s="33"/>
      <c r="E95" s="33"/>
      <c r="F95" s="33"/>
      <c r="G95" s="33"/>
      <c r="H95" s="33"/>
      <c r="I95" s="33"/>
      <c r="J95" s="33"/>
      <c r="K95" s="33"/>
      <c r="L95" s="43"/>
      <c r="S95" s="33"/>
      <c r="T95" s="33"/>
      <c r="U95" s="33"/>
      <c r="V95" s="33"/>
      <c r="W95" s="33"/>
      <c r="X95" s="33"/>
      <c r="Y95" s="33"/>
      <c r="Z95" s="33"/>
      <c r="AA95" s="33"/>
      <c r="AB95" s="33"/>
      <c r="AC95" s="33"/>
      <c r="AD95" s="33"/>
      <c r="AE95" s="33"/>
    </row>
    <row r="96" spans="1:47" s="2" customFormat="1" ht="22.9" hidden="1" customHeight="1">
      <c r="A96" s="33"/>
      <c r="B96" s="34"/>
      <c r="C96" s="112" t="s">
        <v>115</v>
      </c>
      <c r="D96" s="33"/>
      <c r="E96" s="33"/>
      <c r="F96" s="33"/>
      <c r="G96" s="33"/>
      <c r="H96" s="33"/>
      <c r="I96" s="33"/>
      <c r="J96" s="72">
        <f>J122</f>
        <v>0</v>
      </c>
      <c r="K96" s="33"/>
      <c r="L96" s="43"/>
      <c r="S96" s="33"/>
      <c r="T96" s="33"/>
      <c r="U96" s="33"/>
      <c r="V96" s="33"/>
      <c r="W96" s="33"/>
      <c r="X96" s="33"/>
      <c r="Y96" s="33"/>
      <c r="Z96" s="33"/>
      <c r="AA96" s="33"/>
      <c r="AB96" s="33"/>
      <c r="AC96" s="33"/>
      <c r="AD96" s="33"/>
      <c r="AE96" s="33"/>
      <c r="AU96" s="18" t="s">
        <v>116</v>
      </c>
    </row>
    <row r="97" spans="1:31" s="9" customFormat="1" ht="24.95" hidden="1" customHeight="1">
      <c r="B97" s="113"/>
      <c r="D97" s="114" t="s">
        <v>117</v>
      </c>
      <c r="E97" s="115"/>
      <c r="F97" s="115"/>
      <c r="G97" s="115"/>
      <c r="H97" s="115"/>
      <c r="I97" s="115"/>
      <c r="J97" s="116">
        <f>J123</f>
        <v>0</v>
      </c>
      <c r="L97" s="113"/>
    </row>
    <row r="98" spans="1:31" s="10" customFormat="1" ht="19.899999999999999" hidden="1" customHeight="1">
      <c r="B98" s="117"/>
      <c r="D98" s="118" t="s">
        <v>118</v>
      </c>
      <c r="E98" s="119"/>
      <c r="F98" s="119"/>
      <c r="G98" s="119"/>
      <c r="H98" s="119"/>
      <c r="I98" s="119"/>
      <c r="J98" s="120">
        <f>J124</f>
        <v>0</v>
      </c>
      <c r="L98" s="117"/>
    </row>
    <row r="99" spans="1:31" s="10" customFormat="1" ht="19.899999999999999" hidden="1" customHeight="1">
      <c r="B99" s="117"/>
      <c r="D99" s="118" t="s">
        <v>119</v>
      </c>
      <c r="E99" s="119"/>
      <c r="F99" s="119"/>
      <c r="G99" s="119"/>
      <c r="H99" s="119"/>
      <c r="I99" s="119"/>
      <c r="J99" s="120">
        <f>J165</f>
        <v>0</v>
      </c>
      <c r="L99" s="117"/>
    </row>
    <row r="100" spans="1:31" s="10" customFormat="1" ht="19.899999999999999" hidden="1" customHeight="1">
      <c r="B100" s="117"/>
      <c r="D100" s="118" t="s">
        <v>121</v>
      </c>
      <c r="E100" s="119"/>
      <c r="F100" s="119"/>
      <c r="G100" s="119"/>
      <c r="H100" s="119"/>
      <c r="I100" s="119"/>
      <c r="J100" s="120">
        <f>J175</f>
        <v>0</v>
      </c>
      <c r="L100" s="117"/>
    </row>
    <row r="101" spans="1:31" s="10" customFormat="1" ht="19.899999999999999" hidden="1" customHeight="1">
      <c r="B101" s="117"/>
      <c r="D101" s="118" t="s">
        <v>122</v>
      </c>
      <c r="E101" s="119"/>
      <c r="F101" s="119"/>
      <c r="G101" s="119"/>
      <c r="H101" s="119"/>
      <c r="I101" s="119"/>
      <c r="J101" s="120">
        <f>J234</f>
        <v>0</v>
      </c>
      <c r="L101" s="117"/>
    </row>
    <row r="102" spans="1:31" s="10" customFormat="1" ht="19.899999999999999" hidden="1" customHeight="1">
      <c r="B102" s="117"/>
      <c r="D102" s="118" t="s">
        <v>123</v>
      </c>
      <c r="E102" s="119"/>
      <c r="F102" s="119"/>
      <c r="G102" s="119"/>
      <c r="H102" s="119"/>
      <c r="I102" s="119"/>
      <c r="J102" s="120">
        <f>J239</f>
        <v>0</v>
      </c>
      <c r="L102" s="117"/>
    </row>
    <row r="103" spans="1:31" s="2" customFormat="1" ht="21.75" hidden="1" customHeight="1">
      <c r="A103" s="33"/>
      <c r="B103" s="34"/>
      <c r="C103" s="33"/>
      <c r="D103" s="33"/>
      <c r="E103" s="33"/>
      <c r="F103" s="33"/>
      <c r="G103" s="33"/>
      <c r="H103" s="33"/>
      <c r="I103" s="33"/>
      <c r="J103" s="33"/>
      <c r="K103" s="33"/>
      <c r="L103" s="43"/>
      <c r="S103" s="33"/>
      <c r="T103" s="33"/>
      <c r="U103" s="33"/>
      <c r="V103" s="33"/>
      <c r="W103" s="33"/>
      <c r="X103" s="33"/>
      <c r="Y103" s="33"/>
      <c r="Z103" s="33"/>
      <c r="AA103" s="33"/>
      <c r="AB103" s="33"/>
      <c r="AC103" s="33"/>
      <c r="AD103" s="33"/>
      <c r="AE103" s="33"/>
    </row>
    <row r="104" spans="1:31" s="2" customFormat="1" ht="6.95" hidden="1" customHeight="1">
      <c r="A104" s="33"/>
      <c r="B104" s="48"/>
      <c r="C104" s="49"/>
      <c r="D104" s="49"/>
      <c r="E104" s="49"/>
      <c r="F104" s="49"/>
      <c r="G104" s="49"/>
      <c r="H104" s="49"/>
      <c r="I104" s="49"/>
      <c r="J104" s="49"/>
      <c r="K104" s="49"/>
      <c r="L104" s="43"/>
      <c r="S104" s="33"/>
      <c r="T104" s="33"/>
      <c r="U104" s="33"/>
      <c r="V104" s="33"/>
      <c r="W104" s="33"/>
      <c r="X104" s="33"/>
      <c r="Y104" s="33"/>
      <c r="Z104" s="33"/>
      <c r="AA104" s="33"/>
      <c r="AB104" s="33"/>
      <c r="AC104" s="33"/>
      <c r="AD104" s="33"/>
      <c r="AE104" s="33"/>
    </row>
    <row r="105" spans="1:31" ht="11.25" hidden="1"/>
    <row r="106" spans="1:31" ht="11.25" hidden="1"/>
    <row r="107" spans="1:31" ht="11.25" hidden="1"/>
    <row r="108" spans="1:31" s="2" customFormat="1" ht="6.95" customHeight="1">
      <c r="A108" s="33"/>
      <c r="B108" s="50"/>
      <c r="C108" s="51"/>
      <c r="D108" s="51"/>
      <c r="E108" s="51"/>
      <c r="F108" s="51"/>
      <c r="G108" s="51"/>
      <c r="H108" s="51"/>
      <c r="I108" s="51"/>
      <c r="J108" s="51"/>
      <c r="K108" s="51"/>
      <c r="L108" s="43"/>
      <c r="S108" s="33"/>
      <c r="T108" s="33"/>
      <c r="U108" s="33"/>
      <c r="V108" s="33"/>
      <c r="W108" s="33"/>
      <c r="X108" s="33"/>
      <c r="Y108" s="33"/>
      <c r="Z108" s="33"/>
      <c r="AA108" s="33"/>
      <c r="AB108" s="33"/>
      <c r="AC108" s="33"/>
      <c r="AD108" s="33"/>
      <c r="AE108" s="33"/>
    </row>
    <row r="109" spans="1:31" s="2" customFormat="1" ht="24.95" customHeight="1">
      <c r="A109" s="33"/>
      <c r="B109" s="34"/>
      <c r="C109" s="22" t="s">
        <v>125</v>
      </c>
      <c r="D109" s="33"/>
      <c r="E109" s="33"/>
      <c r="F109" s="33"/>
      <c r="G109" s="33"/>
      <c r="H109" s="33"/>
      <c r="I109" s="33"/>
      <c r="J109" s="33"/>
      <c r="K109" s="33"/>
      <c r="L109" s="43"/>
      <c r="S109" s="33"/>
      <c r="T109" s="33"/>
      <c r="U109" s="33"/>
      <c r="V109" s="33"/>
      <c r="W109" s="33"/>
      <c r="X109" s="33"/>
      <c r="Y109" s="33"/>
      <c r="Z109" s="33"/>
      <c r="AA109" s="33"/>
      <c r="AB109" s="33"/>
      <c r="AC109" s="33"/>
      <c r="AD109" s="33"/>
      <c r="AE109" s="33"/>
    </row>
    <row r="110" spans="1:31" s="2" customFormat="1" ht="6.95" customHeight="1">
      <c r="A110" s="33"/>
      <c r="B110" s="34"/>
      <c r="C110" s="33"/>
      <c r="D110" s="33"/>
      <c r="E110" s="33"/>
      <c r="F110" s="33"/>
      <c r="G110" s="33"/>
      <c r="H110" s="33"/>
      <c r="I110" s="33"/>
      <c r="J110" s="33"/>
      <c r="K110" s="33"/>
      <c r="L110" s="43"/>
      <c r="S110" s="33"/>
      <c r="T110" s="33"/>
      <c r="U110" s="33"/>
      <c r="V110" s="33"/>
      <c r="W110" s="33"/>
      <c r="X110" s="33"/>
      <c r="Y110" s="33"/>
      <c r="Z110" s="33"/>
      <c r="AA110" s="33"/>
      <c r="AB110" s="33"/>
      <c r="AC110" s="33"/>
      <c r="AD110" s="33"/>
      <c r="AE110" s="33"/>
    </row>
    <row r="111" spans="1:31" s="2" customFormat="1" ht="12" customHeight="1">
      <c r="A111" s="33"/>
      <c r="B111" s="34"/>
      <c r="C111" s="28" t="s">
        <v>16</v>
      </c>
      <c r="D111" s="33"/>
      <c r="E111" s="33"/>
      <c r="F111" s="33"/>
      <c r="G111" s="33"/>
      <c r="H111" s="33"/>
      <c r="I111" s="33"/>
      <c r="J111" s="33"/>
      <c r="K111" s="33"/>
      <c r="L111" s="43"/>
      <c r="S111" s="33"/>
      <c r="T111" s="33"/>
      <c r="U111" s="33"/>
      <c r="V111" s="33"/>
      <c r="W111" s="33"/>
      <c r="X111" s="33"/>
      <c r="Y111" s="33"/>
      <c r="Z111" s="33"/>
      <c r="AA111" s="33"/>
      <c r="AB111" s="33"/>
      <c r="AC111" s="33"/>
      <c r="AD111" s="33"/>
      <c r="AE111" s="33"/>
    </row>
    <row r="112" spans="1:31" s="2" customFormat="1" ht="16.5" customHeight="1">
      <c r="A112" s="33"/>
      <c r="B112" s="34"/>
      <c r="C112" s="33"/>
      <c r="D112" s="33"/>
      <c r="E112" s="261" t="str">
        <f>E7</f>
        <v>PD - Regenerace sídliště Nádražní II etapa</v>
      </c>
      <c r="F112" s="262"/>
      <c r="G112" s="262"/>
      <c r="H112" s="262"/>
      <c r="I112" s="33"/>
      <c r="J112" s="33"/>
      <c r="K112" s="33"/>
      <c r="L112" s="43"/>
      <c r="S112" s="33"/>
      <c r="T112" s="33"/>
      <c r="U112" s="33"/>
      <c r="V112" s="33"/>
      <c r="W112" s="33"/>
      <c r="X112" s="33"/>
      <c r="Y112" s="33"/>
      <c r="Z112" s="33"/>
      <c r="AA112" s="33"/>
      <c r="AB112" s="33"/>
      <c r="AC112" s="33"/>
      <c r="AD112" s="33"/>
      <c r="AE112" s="33"/>
    </row>
    <row r="113" spans="1:65" s="2" customFormat="1" ht="12" customHeight="1">
      <c r="A113" s="33"/>
      <c r="B113" s="34"/>
      <c r="C113" s="28" t="s">
        <v>110</v>
      </c>
      <c r="D113" s="33"/>
      <c r="E113" s="33"/>
      <c r="F113" s="33"/>
      <c r="G113" s="33"/>
      <c r="H113" s="33"/>
      <c r="I113" s="33"/>
      <c r="J113" s="33"/>
      <c r="K113" s="33"/>
      <c r="L113" s="43"/>
      <c r="S113" s="33"/>
      <c r="T113" s="33"/>
      <c r="U113" s="33"/>
      <c r="V113" s="33"/>
      <c r="W113" s="33"/>
      <c r="X113" s="33"/>
      <c r="Y113" s="33"/>
      <c r="Z113" s="33"/>
      <c r="AA113" s="33"/>
      <c r="AB113" s="33"/>
      <c r="AC113" s="33"/>
      <c r="AD113" s="33"/>
      <c r="AE113" s="33"/>
    </row>
    <row r="114" spans="1:65" s="2" customFormat="1" ht="16.5" customHeight="1">
      <c r="A114" s="33"/>
      <c r="B114" s="34"/>
      <c r="C114" s="33"/>
      <c r="D114" s="33"/>
      <c r="E114" s="226" t="str">
        <f>E9</f>
        <v>část - B - SO - 301</v>
      </c>
      <c r="F114" s="263"/>
      <c r="G114" s="263"/>
      <c r="H114" s="263"/>
      <c r="I114" s="33"/>
      <c r="J114" s="33"/>
      <c r="K114" s="33"/>
      <c r="L114" s="43"/>
      <c r="S114" s="33"/>
      <c r="T114" s="33"/>
      <c r="U114" s="33"/>
      <c r="V114" s="33"/>
      <c r="W114" s="33"/>
      <c r="X114" s="33"/>
      <c r="Y114" s="33"/>
      <c r="Z114" s="33"/>
      <c r="AA114" s="33"/>
      <c r="AB114" s="33"/>
      <c r="AC114" s="33"/>
      <c r="AD114" s="33"/>
      <c r="AE114" s="33"/>
    </row>
    <row r="115" spans="1:65" s="2" customFormat="1" ht="6.95" customHeight="1">
      <c r="A115" s="33"/>
      <c r="B115" s="34"/>
      <c r="C115" s="33"/>
      <c r="D115" s="33"/>
      <c r="E115" s="33"/>
      <c r="F115" s="33"/>
      <c r="G115" s="33"/>
      <c r="H115" s="33"/>
      <c r="I115" s="33"/>
      <c r="J115" s="33"/>
      <c r="K115" s="33"/>
      <c r="L115" s="43"/>
      <c r="S115" s="33"/>
      <c r="T115" s="33"/>
      <c r="U115" s="33"/>
      <c r="V115" s="33"/>
      <c r="W115" s="33"/>
      <c r="X115" s="33"/>
      <c r="Y115" s="33"/>
      <c r="Z115" s="33"/>
      <c r="AA115" s="33"/>
      <c r="AB115" s="33"/>
      <c r="AC115" s="33"/>
      <c r="AD115" s="33"/>
      <c r="AE115" s="33"/>
    </row>
    <row r="116" spans="1:65" s="2" customFormat="1" ht="12" customHeight="1">
      <c r="A116" s="33"/>
      <c r="B116" s="34"/>
      <c r="C116" s="28" t="s">
        <v>20</v>
      </c>
      <c r="D116" s="33"/>
      <c r="E116" s="33"/>
      <c r="F116" s="26" t="str">
        <f>F12</f>
        <v xml:space="preserve"> </v>
      </c>
      <c r="G116" s="33"/>
      <c r="H116" s="33"/>
      <c r="I116" s="28" t="s">
        <v>22</v>
      </c>
      <c r="J116" s="56" t="str">
        <f>IF(J12="","",J12)</f>
        <v>11. 8. 2022</v>
      </c>
      <c r="K116" s="33"/>
      <c r="L116" s="43"/>
      <c r="S116" s="33"/>
      <c r="T116" s="33"/>
      <c r="U116" s="33"/>
      <c r="V116" s="33"/>
      <c r="W116" s="33"/>
      <c r="X116" s="33"/>
      <c r="Y116" s="33"/>
      <c r="Z116" s="33"/>
      <c r="AA116" s="33"/>
      <c r="AB116" s="33"/>
      <c r="AC116" s="33"/>
      <c r="AD116" s="33"/>
      <c r="AE116" s="33"/>
    </row>
    <row r="117" spans="1:65" s="2" customFormat="1" ht="6.95" customHeight="1">
      <c r="A117" s="33"/>
      <c r="B117" s="34"/>
      <c r="C117" s="33"/>
      <c r="D117" s="33"/>
      <c r="E117" s="33"/>
      <c r="F117" s="33"/>
      <c r="G117" s="33"/>
      <c r="H117" s="33"/>
      <c r="I117" s="33"/>
      <c r="J117" s="33"/>
      <c r="K117" s="33"/>
      <c r="L117" s="43"/>
      <c r="S117" s="33"/>
      <c r="T117" s="33"/>
      <c r="U117" s="33"/>
      <c r="V117" s="33"/>
      <c r="W117" s="33"/>
      <c r="X117" s="33"/>
      <c r="Y117" s="33"/>
      <c r="Z117" s="33"/>
      <c r="AA117" s="33"/>
      <c r="AB117" s="33"/>
      <c r="AC117" s="33"/>
      <c r="AD117" s="33"/>
      <c r="AE117" s="33"/>
    </row>
    <row r="118" spans="1:65" s="2" customFormat="1" ht="15.2" customHeight="1">
      <c r="A118" s="33"/>
      <c r="B118" s="34"/>
      <c r="C118" s="28" t="s">
        <v>24</v>
      </c>
      <c r="D118" s="33"/>
      <c r="E118" s="33"/>
      <c r="F118" s="26" t="str">
        <f>E15</f>
        <v xml:space="preserve"> </v>
      </c>
      <c r="G118" s="33"/>
      <c r="H118" s="33"/>
      <c r="I118" s="28" t="s">
        <v>29</v>
      </c>
      <c r="J118" s="31" t="str">
        <f>E21</f>
        <v xml:space="preserve"> </v>
      </c>
      <c r="K118" s="33"/>
      <c r="L118" s="43"/>
      <c r="S118" s="33"/>
      <c r="T118" s="33"/>
      <c r="U118" s="33"/>
      <c r="V118" s="33"/>
      <c r="W118" s="33"/>
      <c r="X118" s="33"/>
      <c r="Y118" s="33"/>
      <c r="Z118" s="33"/>
      <c r="AA118" s="33"/>
      <c r="AB118" s="33"/>
      <c r="AC118" s="33"/>
      <c r="AD118" s="33"/>
      <c r="AE118" s="33"/>
    </row>
    <row r="119" spans="1:65" s="2" customFormat="1" ht="15.2" customHeight="1">
      <c r="A119" s="33"/>
      <c r="B119" s="34"/>
      <c r="C119" s="28" t="s">
        <v>27</v>
      </c>
      <c r="D119" s="33"/>
      <c r="E119" s="33"/>
      <c r="F119" s="26" t="str">
        <f>IF(E18="","",E18)</f>
        <v>Vyplň údaj</v>
      </c>
      <c r="G119" s="33"/>
      <c r="H119" s="33"/>
      <c r="I119" s="28" t="s">
        <v>31</v>
      </c>
      <c r="J119" s="31" t="str">
        <f>E24</f>
        <v xml:space="preserve"> </v>
      </c>
      <c r="K119" s="33"/>
      <c r="L119" s="43"/>
      <c r="S119" s="33"/>
      <c r="T119" s="33"/>
      <c r="U119" s="33"/>
      <c r="V119" s="33"/>
      <c r="W119" s="33"/>
      <c r="X119" s="33"/>
      <c r="Y119" s="33"/>
      <c r="Z119" s="33"/>
      <c r="AA119" s="33"/>
      <c r="AB119" s="33"/>
      <c r="AC119" s="33"/>
      <c r="AD119" s="33"/>
      <c r="AE119" s="33"/>
    </row>
    <row r="120" spans="1:65" s="2" customFormat="1" ht="10.35" customHeight="1">
      <c r="A120" s="33"/>
      <c r="B120" s="34"/>
      <c r="C120" s="33"/>
      <c r="D120" s="33"/>
      <c r="E120" s="33"/>
      <c r="F120" s="33"/>
      <c r="G120" s="33"/>
      <c r="H120" s="33"/>
      <c r="I120" s="33"/>
      <c r="J120" s="33"/>
      <c r="K120" s="33"/>
      <c r="L120" s="43"/>
      <c r="S120" s="33"/>
      <c r="T120" s="33"/>
      <c r="U120" s="33"/>
      <c r="V120" s="33"/>
      <c r="W120" s="33"/>
      <c r="X120" s="33"/>
      <c r="Y120" s="33"/>
      <c r="Z120" s="33"/>
      <c r="AA120" s="33"/>
      <c r="AB120" s="33"/>
      <c r="AC120" s="33"/>
      <c r="AD120" s="33"/>
      <c r="AE120" s="33"/>
    </row>
    <row r="121" spans="1:65" s="11" customFormat="1" ht="29.25" customHeight="1">
      <c r="A121" s="121"/>
      <c r="B121" s="122"/>
      <c r="C121" s="123" t="s">
        <v>126</v>
      </c>
      <c r="D121" s="124" t="s">
        <v>58</v>
      </c>
      <c r="E121" s="124" t="s">
        <v>54</v>
      </c>
      <c r="F121" s="124" t="s">
        <v>55</v>
      </c>
      <c r="G121" s="124" t="s">
        <v>127</v>
      </c>
      <c r="H121" s="124" t="s">
        <v>128</v>
      </c>
      <c r="I121" s="124" t="s">
        <v>129</v>
      </c>
      <c r="J121" s="124" t="s">
        <v>114</v>
      </c>
      <c r="K121" s="125" t="s">
        <v>130</v>
      </c>
      <c r="L121" s="126"/>
      <c r="M121" s="63" t="s">
        <v>1</v>
      </c>
      <c r="N121" s="64" t="s">
        <v>37</v>
      </c>
      <c r="O121" s="64" t="s">
        <v>131</v>
      </c>
      <c r="P121" s="64" t="s">
        <v>132</v>
      </c>
      <c r="Q121" s="64" t="s">
        <v>133</v>
      </c>
      <c r="R121" s="64" t="s">
        <v>134</v>
      </c>
      <c r="S121" s="64" t="s">
        <v>135</v>
      </c>
      <c r="T121" s="65" t="s">
        <v>136</v>
      </c>
      <c r="U121" s="121"/>
      <c r="V121" s="121"/>
      <c r="W121" s="121"/>
      <c r="X121" s="121"/>
      <c r="Y121" s="121"/>
      <c r="Z121" s="121"/>
      <c r="AA121" s="121"/>
      <c r="AB121" s="121"/>
      <c r="AC121" s="121"/>
      <c r="AD121" s="121"/>
      <c r="AE121" s="121"/>
    </row>
    <row r="122" spans="1:65" s="2" customFormat="1" ht="22.9" customHeight="1">
      <c r="A122" s="33"/>
      <c r="B122" s="34"/>
      <c r="C122" s="70" t="s">
        <v>137</v>
      </c>
      <c r="D122" s="33"/>
      <c r="E122" s="33"/>
      <c r="F122" s="33"/>
      <c r="G122" s="33"/>
      <c r="H122" s="33"/>
      <c r="I122" s="33"/>
      <c r="J122" s="127">
        <f>BK122</f>
        <v>0</v>
      </c>
      <c r="K122" s="33"/>
      <c r="L122" s="34"/>
      <c r="M122" s="66"/>
      <c r="N122" s="57"/>
      <c r="O122" s="67"/>
      <c r="P122" s="128">
        <f>P123</f>
        <v>0</v>
      </c>
      <c r="Q122" s="67"/>
      <c r="R122" s="128">
        <f>R123</f>
        <v>235.5282244</v>
      </c>
      <c r="S122" s="67"/>
      <c r="T122" s="129">
        <f>T123</f>
        <v>0</v>
      </c>
      <c r="U122" s="33"/>
      <c r="V122" s="33"/>
      <c r="W122" s="33"/>
      <c r="X122" s="33"/>
      <c r="Y122" s="33"/>
      <c r="Z122" s="33"/>
      <c r="AA122" s="33"/>
      <c r="AB122" s="33"/>
      <c r="AC122" s="33"/>
      <c r="AD122" s="33"/>
      <c r="AE122" s="33"/>
      <c r="AT122" s="18" t="s">
        <v>72</v>
      </c>
      <c r="AU122" s="18" t="s">
        <v>116</v>
      </c>
      <c r="BK122" s="130">
        <f>BK123</f>
        <v>0</v>
      </c>
    </row>
    <row r="123" spans="1:65" s="12" customFormat="1" ht="25.9" customHeight="1">
      <c r="B123" s="131"/>
      <c r="D123" s="132" t="s">
        <v>72</v>
      </c>
      <c r="E123" s="133" t="s">
        <v>138</v>
      </c>
      <c r="F123" s="133" t="s">
        <v>139</v>
      </c>
      <c r="I123" s="134"/>
      <c r="J123" s="135">
        <f>BK123</f>
        <v>0</v>
      </c>
      <c r="L123" s="131"/>
      <c r="M123" s="136"/>
      <c r="N123" s="137"/>
      <c r="O123" s="137"/>
      <c r="P123" s="138">
        <f>P124+P165+P175+P234+P239</f>
        <v>0</v>
      </c>
      <c r="Q123" s="137"/>
      <c r="R123" s="138">
        <f>R124+R165+R175+R234+R239</f>
        <v>235.5282244</v>
      </c>
      <c r="S123" s="137"/>
      <c r="T123" s="139">
        <f>T124+T165+T175+T234+T239</f>
        <v>0</v>
      </c>
      <c r="AR123" s="132" t="s">
        <v>81</v>
      </c>
      <c r="AT123" s="140" t="s">
        <v>72</v>
      </c>
      <c r="AU123" s="140" t="s">
        <v>73</v>
      </c>
      <c r="AY123" s="132" t="s">
        <v>140</v>
      </c>
      <c r="BK123" s="141">
        <f>BK124+BK165+BK175+BK234+BK239</f>
        <v>0</v>
      </c>
    </row>
    <row r="124" spans="1:65" s="12" customFormat="1" ht="22.9" customHeight="1">
      <c r="B124" s="131"/>
      <c r="D124" s="132" t="s">
        <v>72</v>
      </c>
      <c r="E124" s="142" t="s">
        <v>81</v>
      </c>
      <c r="F124" s="142" t="s">
        <v>141</v>
      </c>
      <c r="I124" s="134"/>
      <c r="J124" s="143">
        <f>BK124</f>
        <v>0</v>
      </c>
      <c r="L124" s="131"/>
      <c r="M124" s="136"/>
      <c r="N124" s="137"/>
      <c r="O124" s="137"/>
      <c r="P124" s="138">
        <f>SUM(P125:P164)</f>
        <v>0</v>
      </c>
      <c r="Q124" s="137"/>
      <c r="R124" s="138">
        <f>SUM(R125:R164)</f>
        <v>204.33600000000001</v>
      </c>
      <c r="S124" s="137"/>
      <c r="T124" s="139">
        <f>SUM(T125:T164)</f>
        <v>0</v>
      </c>
      <c r="AR124" s="132" t="s">
        <v>81</v>
      </c>
      <c r="AT124" s="140" t="s">
        <v>72</v>
      </c>
      <c r="AU124" s="140" t="s">
        <v>81</v>
      </c>
      <c r="AY124" s="132" t="s">
        <v>140</v>
      </c>
      <c r="BK124" s="141">
        <f>SUM(BK125:BK164)</f>
        <v>0</v>
      </c>
    </row>
    <row r="125" spans="1:65" s="2" customFormat="1" ht="37.9" customHeight="1">
      <c r="A125" s="33"/>
      <c r="B125" s="144"/>
      <c r="C125" s="145" t="s">
        <v>81</v>
      </c>
      <c r="D125" s="145" t="s">
        <v>142</v>
      </c>
      <c r="E125" s="146" t="s">
        <v>615</v>
      </c>
      <c r="F125" s="147" t="s">
        <v>616</v>
      </c>
      <c r="G125" s="148" t="s">
        <v>209</v>
      </c>
      <c r="H125" s="149">
        <v>123.96</v>
      </c>
      <c r="I125" s="150"/>
      <c r="J125" s="151">
        <f>ROUND(I125*H125,2)</f>
        <v>0</v>
      </c>
      <c r="K125" s="147" t="s">
        <v>146</v>
      </c>
      <c r="L125" s="34"/>
      <c r="M125" s="152" t="s">
        <v>1</v>
      </c>
      <c r="N125" s="153" t="s">
        <v>38</v>
      </c>
      <c r="O125" s="59"/>
      <c r="P125" s="154">
        <f>O125*H125</f>
        <v>0</v>
      </c>
      <c r="Q125" s="154">
        <v>0</v>
      </c>
      <c r="R125" s="154">
        <f>Q125*H125</f>
        <v>0</v>
      </c>
      <c r="S125" s="154">
        <v>0</v>
      </c>
      <c r="T125" s="155">
        <f>S125*H125</f>
        <v>0</v>
      </c>
      <c r="U125" s="33"/>
      <c r="V125" s="33"/>
      <c r="W125" s="33"/>
      <c r="X125" s="33"/>
      <c r="Y125" s="33"/>
      <c r="Z125" s="33"/>
      <c r="AA125" s="33"/>
      <c r="AB125" s="33"/>
      <c r="AC125" s="33"/>
      <c r="AD125" s="33"/>
      <c r="AE125" s="33"/>
      <c r="AR125" s="156" t="s">
        <v>147</v>
      </c>
      <c r="AT125" s="156" t="s">
        <v>142</v>
      </c>
      <c r="AU125" s="156" t="s">
        <v>83</v>
      </c>
      <c r="AY125" s="18" t="s">
        <v>140</v>
      </c>
      <c r="BE125" s="157">
        <f>IF(N125="základní",J125,0)</f>
        <v>0</v>
      </c>
      <c r="BF125" s="157">
        <f>IF(N125="snížená",J125,0)</f>
        <v>0</v>
      </c>
      <c r="BG125" s="157">
        <f>IF(N125="zákl. přenesená",J125,0)</f>
        <v>0</v>
      </c>
      <c r="BH125" s="157">
        <f>IF(N125="sníž. přenesená",J125,0)</f>
        <v>0</v>
      </c>
      <c r="BI125" s="157">
        <f>IF(N125="nulová",J125,0)</f>
        <v>0</v>
      </c>
      <c r="BJ125" s="18" t="s">
        <v>81</v>
      </c>
      <c r="BK125" s="157">
        <f>ROUND(I125*H125,2)</f>
        <v>0</v>
      </c>
      <c r="BL125" s="18" t="s">
        <v>147</v>
      </c>
      <c r="BM125" s="156" t="s">
        <v>900</v>
      </c>
    </row>
    <row r="126" spans="1:65" s="2" customFormat="1" ht="29.25">
      <c r="A126" s="33"/>
      <c r="B126" s="34"/>
      <c r="C126" s="33"/>
      <c r="D126" s="158" t="s">
        <v>149</v>
      </c>
      <c r="E126" s="33"/>
      <c r="F126" s="159" t="s">
        <v>618</v>
      </c>
      <c r="G126" s="33"/>
      <c r="H126" s="33"/>
      <c r="I126" s="160"/>
      <c r="J126" s="33"/>
      <c r="K126" s="33"/>
      <c r="L126" s="34"/>
      <c r="M126" s="161"/>
      <c r="N126" s="162"/>
      <c r="O126" s="59"/>
      <c r="P126" s="59"/>
      <c r="Q126" s="59"/>
      <c r="R126" s="59"/>
      <c r="S126" s="59"/>
      <c r="T126" s="60"/>
      <c r="U126" s="33"/>
      <c r="V126" s="33"/>
      <c r="W126" s="33"/>
      <c r="X126" s="33"/>
      <c r="Y126" s="33"/>
      <c r="Z126" s="33"/>
      <c r="AA126" s="33"/>
      <c r="AB126" s="33"/>
      <c r="AC126" s="33"/>
      <c r="AD126" s="33"/>
      <c r="AE126" s="33"/>
      <c r="AT126" s="18" t="s">
        <v>149</v>
      </c>
      <c r="AU126" s="18" t="s">
        <v>83</v>
      </c>
    </row>
    <row r="127" spans="1:65" s="2" customFormat="1" ht="11.25">
      <c r="A127" s="33"/>
      <c r="B127" s="34"/>
      <c r="C127" s="33"/>
      <c r="D127" s="163" t="s">
        <v>151</v>
      </c>
      <c r="E127" s="33"/>
      <c r="F127" s="164" t="s">
        <v>619</v>
      </c>
      <c r="G127" s="33"/>
      <c r="H127" s="33"/>
      <c r="I127" s="160"/>
      <c r="J127" s="33"/>
      <c r="K127" s="33"/>
      <c r="L127" s="34"/>
      <c r="M127" s="161"/>
      <c r="N127" s="162"/>
      <c r="O127" s="59"/>
      <c r="P127" s="59"/>
      <c r="Q127" s="59"/>
      <c r="R127" s="59"/>
      <c r="S127" s="59"/>
      <c r="T127" s="60"/>
      <c r="U127" s="33"/>
      <c r="V127" s="33"/>
      <c r="W127" s="33"/>
      <c r="X127" s="33"/>
      <c r="Y127" s="33"/>
      <c r="Z127" s="33"/>
      <c r="AA127" s="33"/>
      <c r="AB127" s="33"/>
      <c r="AC127" s="33"/>
      <c r="AD127" s="33"/>
      <c r="AE127" s="33"/>
      <c r="AT127" s="18" t="s">
        <v>151</v>
      </c>
      <c r="AU127" s="18" t="s">
        <v>83</v>
      </c>
    </row>
    <row r="128" spans="1:65" s="13" customFormat="1" ht="11.25">
      <c r="B128" s="166"/>
      <c r="D128" s="158" t="s">
        <v>155</v>
      </c>
      <c r="E128" s="167" t="s">
        <v>620</v>
      </c>
      <c r="F128" s="168" t="s">
        <v>901</v>
      </c>
      <c r="H128" s="169">
        <v>37.44</v>
      </c>
      <c r="I128" s="170"/>
      <c r="L128" s="166"/>
      <c r="M128" s="171"/>
      <c r="N128" s="172"/>
      <c r="O128" s="172"/>
      <c r="P128" s="172"/>
      <c r="Q128" s="172"/>
      <c r="R128" s="172"/>
      <c r="S128" s="172"/>
      <c r="T128" s="173"/>
      <c r="AT128" s="167" t="s">
        <v>155</v>
      </c>
      <c r="AU128" s="167" t="s">
        <v>83</v>
      </c>
      <c r="AV128" s="13" t="s">
        <v>83</v>
      </c>
      <c r="AW128" s="13" t="s">
        <v>30</v>
      </c>
      <c r="AX128" s="13" t="s">
        <v>73</v>
      </c>
      <c r="AY128" s="167" t="s">
        <v>140</v>
      </c>
    </row>
    <row r="129" spans="1:65" s="13" customFormat="1" ht="11.25">
      <c r="B129" s="166"/>
      <c r="D129" s="158" t="s">
        <v>155</v>
      </c>
      <c r="E129" s="167" t="s">
        <v>608</v>
      </c>
      <c r="F129" s="168" t="s">
        <v>624</v>
      </c>
      <c r="H129" s="169">
        <v>5.4</v>
      </c>
      <c r="I129" s="170"/>
      <c r="L129" s="166"/>
      <c r="M129" s="171"/>
      <c r="N129" s="172"/>
      <c r="O129" s="172"/>
      <c r="P129" s="172"/>
      <c r="Q129" s="172"/>
      <c r="R129" s="172"/>
      <c r="S129" s="172"/>
      <c r="T129" s="173"/>
      <c r="AT129" s="167" t="s">
        <v>155</v>
      </c>
      <c r="AU129" s="167" t="s">
        <v>83</v>
      </c>
      <c r="AV129" s="13" t="s">
        <v>83</v>
      </c>
      <c r="AW129" s="13" t="s">
        <v>30</v>
      </c>
      <c r="AX129" s="13" t="s">
        <v>73</v>
      </c>
      <c r="AY129" s="167" t="s">
        <v>140</v>
      </c>
    </row>
    <row r="130" spans="1:65" s="13" customFormat="1" ht="11.25">
      <c r="B130" s="166"/>
      <c r="D130" s="158" t="s">
        <v>155</v>
      </c>
      <c r="E130" s="167" t="s">
        <v>625</v>
      </c>
      <c r="F130" s="168" t="s">
        <v>902</v>
      </c>
      <c r="H130" s="169">
        <v>8.4</v>
      </c>
      <c r="I130" s="170"/>
      <c r="L130" s="166"/>
      <c r="M130" s="171"/>
      <c r="N130" s="172"/>
      <c r="O130" s="172"/>
      <c r="P130" s="172"/>
      <c r="Q130" s="172"/>
      <c r="R130" s="172"/>
      <c r="S130" s="172"/>
      <c r="T130" s="173"/>
      <c r="AT130" s="167" t="s">
        <v>155</v>
      </c>
      <c r="AU130" s="167" t="s">
        <v>83</v>
      </c>
      <c r="AV130" s="13" t="s">
        <v>83</v>
      </c>
      <c r="AW130" s="13" t="s">
        <v>30</v>
      </c>
      <c r="AX130" s="13" t="s">
        <v>73</v>
      </c>
      <c r="AY130" s="167" t="s">
        <v>140</v>
      </c>
    </row>
    <row r="131" spans="1:65" s="13" customFormat="1" ht="11.25">
      <c r="B131" s="166"/>
      <c r="D131" s="158" t="s">
        <v>155</v>
      </c>
      <c r="E131" s="167" t="s">
        <v>627</v>
      </c>
      <c r="F131" s="168" t="s">
        <v>903</v>
      </c>
      <c r="H131" s="169">
        <v>72.72</v>
      </c>
      <c r="I131" s="170"/>
      <c r="L131" s="166"/>
      <c r="M131" s="171"/>
      <c r="N131" s="172"/>
      <c r="O131" s="172"/>
      <c r="P131" s="172"/>
      <c r="Q131" s="172"/>
      <c r="R131" s="172"/>
      <c r="S131" s="172"/>
      <c r="T131" s="173"/>
      <c r="AT131" s="167" t="s">
        <v>155</v>
      </c>
      <c r="AU131" s="167" t="s">
        <v>83</v>
      </c>
      <c r="AV131" s="13" t="s">
        <v>83</v>
      </c>
      <c r="AW131" s="13" t="s">
        <v>30</v>
      </c>
      <c r="AX131" s="13" t="s">
        <v>73</v>
      </c>
      <c r="AY131" s="167" t="s">
        <v>140</v>
      </c>
    </row>
    <row r="132" spans="1:65" s="14" customFormat="1" ht="11.25">
      <c r="B132" s="174"/>
      <c r="D132" s="158" t="s">
        <v>155</v>
      </c>
      <c r="E132" s="175" t="s">
        <v>1</v>
      </c>
      <c r="F132" s="176" t="s">
        <v>157</v>
      </c>
      <c r="H132" s="177">
        <v>123.96</v>
      </c>
      <c r="I132" s="178"/>
      <c r="L132" s="174"/>
      <c r="M132" s="179"/>
      <c r="N132" s="180"/>
      <c r="O132" s="180"/>
      <c r="P132" s="180"/>
      <c r="Q132" s="180"/>
      <c r="R132" s="180"/>
      <c r="S132" s="180"/>
      <c r="T132" s="181"/>
      <c r="AT132" s="175" t="s">
        <v>155</v>
      </c>
      <c r="AU132" s="175" t="s">
        <v>83</v>
      </c>
      <c r="AV132" s="14" t="s">
        <v>147</v>
      </c>
      <c r="AW132" s="14" t="s">
        <v>30</v>
      </c>
      <c r="AX132" s="14" t="s">
        <v>81</v>
      </c>
      <c r="AY132" s="175" t="s">
        <v>140</v>
      </c>
    </row>
    <row r="133" spans="1:65" s="2" customFormat="1" ht="37.9" customHeight="1">
      <c r="A133" s="33"/>
      <c r="B133" s="144"/>
      <c r="C133" s="145" t="s">
        <v>83</v>
      </c>
      <c r="D133" s="145" t="s">
        <v>142</v>
      </c>
      <c r="E133" s="146" t="s">
        <v>224</v>
      </c>
      <c r="F133" s="147" t="s">
        <v>225</v>
      </c>
      <c r="G133" s="148" t="s">
        <v>209</v>
      </c>
      <c r="H133" s="149">
        <v>123.96</v>
      </c>
      <c r="I133" s="150"/>
      <c r="J133" s="151">
        <f>ROUND(I133*H133,2)</f>
        <v>0</v>
      </c>
      <c r="K133" s="147" t="s">
        <v>146</v>
      </c>
      <c r="L133" s="34"/>
      <c r="M133" s="152" t="s">
        <v>1</v>
      </c>
      <c r="N133" s="153" t="s">
        <v>38</v>
      </c>
      <c r="O133" s="59"/>
      <c r="P133" s="154">
        <f>O133*H133</f>
        <v>0</v>
      </c>
      <c r="Q133" s="154">
        <v>0</v>
      </c>
      <c r="R133" s="154">
        <f>Q133*H133</f>
        <v>0</v>
      </c>
      <c r="S133" s="154">
        <v>0</v>
      </c>
      <c r="T133" s="155">
        <f>S133*H133</f>
        <v>0</v>
      </c>
      <c r="U133" s="33"/>
      <c r="V133" s="33"/>
      <c r="W133" s="33"/>
      <c r="X133" s="33"/>
      <c r="Y133" s="33"/>
      <c r="Z133" s="33"/>
      <c r="AA133" s="33"/>
      <c r="AB133" s="33"/>
      <c r="AC133" s="33"/>
      <c r="AD133" s="33"/>
      <c r="AE133" s="33"/>
      <c r="AR133" s="156" t="s">
        <v>147</v>
      </c>
      <c r="AT133" s="156" t="s">
        <v>142</v>
      </c>
      <c r="AU133" s="156" t="s">
        <v>83</v>
      </c>
      <c r="AY133" s="18" t="s">
        <v>140</v>
      </c>
      <c r="BE133" s="157">
        <f>IF(N133="základní",J133,0)</f>
        <v>0</v>
      </c>
      <c r="BF133" s="157">
        <f>IF(N133="snížená",J133,0)</f>
        <v>0</v>
      </c>
      <c r="BG133" s="157">
        <f>IF(N133="zákl. přenesená",J133,0)</f>
        <v>0</v>
      </c>
      <c r="BH133" s="157">
        <f>IF(N133="sníž. přenesená",J133,0)</f>
        <v>0</v>
      </c>
      <c r="BI133" s="157">
        <f>IF(N133="nulová",J133,0)</f>
        <v>0</v>
      </c>
      <c r="BJ133" s="18" t="s">
        <v>81</v>
      </c>
      <c r="BK133" s="157">
        <f>ROUND(I133*H133,2)</f>
        <v>0</v>
      </c>
      <c r="BL133" s="18" t="s">
        <v>147</v>
      </c>
      <c r="BM133" s="156" t="s">
        <v>904</v>
      </c>
    </row>
    <row r="134" spans="1:65" s="2" customFormat="1" ht="39">
      <c r="A134" s="33"/>
      <c r="B134" s="34"/>
      <c r="C134" s="33"/>
      <c r="D134" s="158" t="s">
        <v>149</v>
      </c>
      <c r="E134" s="33"/>
      <c r="F134" s="159" t="s">
        <v>227</v>
      </c>
      <c r="G134" s="33"/>
      <c r="H134" s="33"/>
      <c r="I134" s="160"/>
      <c r="J134" s="33"/>
      <c r="K134" s="33"/>
      <c r="L134" s="34"/>
      <c r="M134" s="161"/>
      <c r="N134" s="162"/>
      <c r="O134" s="59"/>
      <c r="P134" s="59"/>
      <c r="Q134" s="59"/>
      <c r="R134" s="59"/>
      <c r="S134" s="59"/>
      <c r="T134" s="60"/>
      <c r="U134" s="33"/>
      <c r="V134" s="33"/>
      <c r="W134" s="33"/>
      <c r="X134" s="33"/>
      <c r="Y134" s="33"/>
      <c r="Z134" s="33"/>
      <c r="AA134" s="33"/>
      <c r="AB134" s="33"/>
      <c r="AC134" s="33"/>
      <c r="AD134" s="33"/>
      <c r="AE134" s="33"/>
      <c r="AT134" s="18" t="s">
        <v>149</v>
      </c>
      <c r="AU134" s="18" t="s">
        <v>83</v>
      </c>
    </row>
    <row r="135" spans="1:65" s="2" customFormat="1" ht="11.25">
      <c r="A135" s="33"/>
      <c r="B135" s="34"/>
      <c r="C135" s="33"/>
      <c r="D135" s="163" t="s">
        <v>151</v>
      </c>
      <c r="E135" s="33"/>
      <c r="F135" s="164" t="s">
        <v>228</v>
      </c>
      <c r="G135" s="33"/>
      <c r="H135" s="33"/>
      <c r="I135" s="160"/>
      <c r="J135" s="33"/>
      <c r="K135" s="33"/>
      <c r="L135" s="34"/>
      <c r="M135" s="161"/>
      <c r="N135" s="162"/>
      <c r="O135" s="59"/>
      <c r="P135" s="59"/>
      <c r="Q135" s="59"/>
      <c r="R135" s="59"/>
      <c r="S135" s="59"/>
      <c r="T135" s="60"/>
      <c r="U135" s="33"/>
      <c r="V135" s="33"/>
      <c r="W135" s="33"/>
      <c r="X135" s="33"/>
      <c r="Y135" s="33"/>
      <c r="Z135" s="33"/>
      <c r="AA135" s="33"/>
      <c r="AB135" s="33"/>
      <c r="AC135" s="33"/>
      <c r="AD135" s="33"/>
      <c r="AE135" s="33"/>
      <c r="AT135" s="18" t="s">
        <v>151</v>
      </c>
      <c r="AU135" s="18" t="s">
        <v>83</v>
      </c>
    </row>
    <row r="136" spans="1:65" s="13" customFormat="1" ht="11.25">
      <c r="B136" s="166"/>
      <c r="D136" s="158" t="s">
        <v>155</v>
      </c>
      <c r="E136" s="167" t="s">
        <v>1</v>
      </c>
      <c r="F136" s="168" t="s">
        <v>905</v>
      </c>
      <c r="H136" s="169">
        <v>123.96</v>
      </c>
      <c r="I136" s="170"/>
      <c r="L136" s="166"/>
      <c r="M136" s="171"/>
      <c r="N136" s="172"/>
      <c r="O136" s="172"/>
      <c r="P136" s="172"/>
      <c r="Q136" s="172"/>
      <c r="R136" s="172"/>
      <c r="S136" s="172"/>
      <c r="T136" s="173"/>
      <c r="AT136" s="167" t="s">
        <v>155</v>
      </c>
      <c r="AU136" s="167" t="s">
        <v>83</v>
      </c>
      <c r="AV136" s="13" t="s">
        <v>83</v>
      </c>
      <c r="AW136" s="13" t="s">
        <v>30</v>
      </c>
      <c r="AX136" s="13" t="s">
        <v>81</v>
      </c>
      <c r="AY136" s="167" t="s">
        <v>140</v>
      </c>
    </row>
    <row r="137" spans="1:65" s="2" customFormat="1" ht="37.9" customHeight="1">
      <c r="A137" s="33"/>
      <c r="B137" s="144"/>
      <c r="C137" s="145" t="s">
        <v>300</v>
      </c>
      <c r="D137" s="145" t="s">
        <v>142</v>
      </c>
      <c r="E137" s="146" t="s">
        <v>631</v>
      </c>
      <c r="F137" s="147" t="s">
        <v>632</v>
      </c>
      <c r="G137" s="148" t="s">
        <v>209</v>
      </c>
      <c r="H137" s="149">
        <v>1239.5999999999999</v>
      </c>
      <c r="I137" s="150"/>
      <c r="J137" s="151">
        <f>ROUND(I137*H137,2)</f>
        <v>0</v>
      </c>
      <c r="K137" s="147" t="s">
        <v>146</v>
      </c>
      <c r="L137" s="34"/>
      <c r="M137" s="152" t="s">
        <v>1</v>
      </c>
      <c r="N137" s="153" t="s">
        <v>38</v>
      </c>
      <c r="O137" s="59"/>
      <c r="P137" s="154">
        <f>O137*H137</f>
        <v>0</v>
      </c>
      <c r="Q137" s="154">
        <v>0</v>
      </c>
      <c r="R137" s="154">
        <f>Q137*H137</f>
        <v>0</v>
      </c>
      <c r="S137" s="154">
        <v>0</v>
      </c>
      <c r="T137" s="155">
        <f>S137*H137</f>
        <v>0</v>
      </c>
      <c r="U137" s="33"/>
      <c r="V137" s="33"/>
      <c r="W137" s="33"/>
      <c r="X137" s="33"/>
      <c r="Y137" s="33"/>
      <c r="Z137" s="33"/>
      <c r="AA137" s="33"/>
      <c r="AB137" s="33"/>
      <c r="AC137" s="33"/>
      <c r="AD137" s="33"/>
      <c r="AE137" s="33"/>
      <c r="AR137" s="156" t="s">
        <v>147</v>
      </c>
      <c r="AT137" s="156" t="s">
        <v>142</v>
      </c>
      <c r="AU137" s="156" t="s">
        <v>83</v>
      </c>
      <c r="AY137" s="18" t="s">
        <v>140</v>
      </c>
      <c r="BE137" s="157">
        <f>IF(N137="základní",J137,0)</f>
        <v>0</v>
      </c>
      <c r="BF137" s="157">
        <f>IF(N137="snížená",J137,0)</f>
        <v>0</v>
      </c>
      <c r="BG137" s="157">
        <f>IF(N137="zákl. přenesená",J137,0)</f>
        <v>0</v>
      </c>
      <c r="BH137" s="157">
        <f>IF(N137="sníž. přenesená",J137,0)</f>
        <v>0</v>
      </c>
      <c r="BI137" s="157">
        <f>IF(N137="nulová",J137,0)</f>
        <v>0</v>
      </c>
      <c r="BJ137" s="18" t="s">
        <v>81</v>
      </c>
      <c r="BK137" s="157">
        <f>ROUND(I137*H137,2)</f>
        <v>0</v>
      </c>
      <c r="BL137" s="18" t="s">
        <v>147</v>
      </c>
      <c r="BM137" s="156" t="s">
        <v>906</v>
      </c>
    </row>
    <row r="138" spans="1:65" s="2" customFormat="1" ht="48.75">
      <c r="A138" s="33"/>
      <c r="B138" s="34"/>
      <c r="C138" s="33"/>
      <c r="D138" s="158" t="s">
        <v>149</v>
      </c>
      <c r="E138" s="33"/>
      <c r="F138" s="159" t="s">
        <v>634</v>
      </c>
      <c r="G138" s="33"/>
      <c r="H138" s="33"/>
      <c r="I138" s="160"/>
      <c r="J138" s="33"/>
      <c r="K138" s="33"/>
      <c r="L138" s="34"/>
      <c r="M138" s="161"/>
      <c r="N138" s="162"/>
      <c r="O138" s="59"/>
      <c r="P138" s="59"/>
      <c r="Q138" s="59"/>
      <c r="R138" s="59"/>
      <c r="S138" s="59"/>
      <c r="T138" s="60"/>
      <c r="U138" s="33"/>
      <c r="V138" s="33"/>
      <c r="W138" s="33"/>
      <c r="X138" s="33"/>
      <c r="Y138" s="33"/>
      <c r="Z138" s="33"/>
      <c r="AA138" s="33"/>
      <c r="AB138" s="33"/>
      <c r="AC138" s="33"/>
      <c r="AD138" s="33"/>
      <c r="AE138" s="33"/>
      <c r="AT138" s="18" t="s">
        <v>149</v>
      </c>
      <c r="AU138" s="18" t="s">
        <v>83</v>
      </c>
    </row>
    <row r="139" spans="1:65" s="2" customFormat="1" ht="11.25">
      <c r="A139" s="33"/>
      <c r="B139" s="34"/>
      <c r="C139" s="33"/>
      <c r="D139" s="163" t="s">
        <v>151</v>
      </c>
      <c r="E139" s="33"/>
      <c r="F139" s="164" t="s">
        <v>635</v>
      </c>
      <c r="G139" s="33"/>
      <c r="H139" s="33"/>
      <c r="I139" s="160"/>
      <c r="J139" s="33"/>
      <c r="K139" s="33"/>
      <c r="L139" s="34"/>
      <c r="M139" s="161"/>
      <c r="N139" s="162"/>
      <c r="O139" s="59"/>
      <c r="P139" s="59"/>
      <c r="Q139" s="59"/>
      <c r="R139" s="59"/>
      <c r="S139" s="59"/>
      <c r="T139" s="60"/>
      <c r="U139" s="33"/>
      <c r="V139" s="33"/>
      <c r="W139" s="33"/>
      <c r="X139" s="33"/>
      <c r="Y139" s="33"/>
      <c r="Z139" s="33"/>
      <c r="AA139" s="33"/>
      <c r="AB139" s="33"/>
      <c r="AC139" s="33"/>
      <c r="AD139" s="33"/>
      <c r="AE139" s="33"/>
      <c r="AT139" s="18" t="s">
        <v>151</v>
      </c>
      <c r="AU139" s="18" t="s">
        <v>83</v>
      </c>
    </row>
    <row r="140" spans="1:65" s="13" customFormat="1" ht="11.25">
      <c r="B140" s="166"/>
      <c r="D140" s="158" t="s">
        <v>155</v>
      </c>
      <c r="E140" s="167" t="s">
        <v>1</v>
      </c>
      <c r="F140" s="168" t="s">
        <v>907</v>
      </c>
      <c r="H140" s="169">
        <v>1239.5999999999999</v>
      </c>
      <c r="I140" s="170"/>
      <c r="L140" s="166"/>
      <c r="M140" s="171"/>
      <c r="N140" s="172"/>
      <c r="O140" s="172"/>
      <c r="P140" s="172"/>
      <c r="Q140" s="172"/>
      <c r="R140" s="172"/>
      <c r="S140" s="172"/>
      <c r="T140" s="173"/>
      <c r="AT140" s="167" t="s">
        <v>155</v>
      </c>
      <c r="AU140" s="167" t="s">
        <v>83</v>
      </c>
      <c r="AV140" s="13" t="s">
        <v>83</v>
      </c>
      <c r="AW140" s="13" t="s">
        <v>30</v>
      </c>
      <c r="AX140" s="13" t="s">
        <v>81</v>
      </c>
      <c r="AY140" s="167" t="s">
        <v>140</v>
      </c>
    </row>
    <row r="141" spans="1:65" s="2" customFormat="1" ht="21.75" customHeight="1">
      <c r="A141" s="33"/>
      <c r="B141" s="144"/>
      <c r="C141" s="145" t="s">
        <v>158</v>
      </c>
      <c r="D141" s="145" t="s">
        <v>142</v>
      </c>
      <c r="E141" s="146" t="s">
        <v>637</v>
      </c>
      <c r="F141" s="147" t="s">
        <v>638</v>
      </c>
      <c r="G141" s="148" t="s">
        <v>209</v>
      </c>
      <c r="H141" s="149">
        <v>123.96</v>
      </c>
      <c r="I141" s="150"/>
      <c r="J141" s="151">
        <f>ROUND(I141*H141,2)</f>
        <v>0</v>
      </c>
      <c r="K141" s="147" t="s">
        <v>210</v>
      </c>
      <c r="L141" s="34"/>
      <c r="M141" s="152" t="s">
        <v>1</v>
      </c>
      <c r="N141" s="153" t="s">
        <v>38</v>
      </c>
      <c r="O141" s="59"/>
      <c r="P141" s="154">
        <f>O141*H141</f>
        <v>0</v>
      </c>
      <c r="Q141" s="154">
        <v>0</v>
      </c>
      <c r="R141" s="154">
        <f>Q141*H141</f>
        <v>0</v>
      </c>
      <c r="S141" s="154">
        <v>0</v>
      </c>
      <c r="T141" s="155">
        <f>S141*H141</f>
        <v>0</v>
      </c>
      <c r="U141" s="33"/>
      <c r="V141" s="33"/>
      <c r="W141" s="33"/>
      <c r="X141" s="33"/>
      <c r="Y141" s="33"/>
      <c r="Z141" s="33"/>
      <c r="AA141" s="33"/>
      <c r="AB141" s="33"/>
      <c r="AC141" s="33"/>
      <c r="AD141" s="33"/>
      <c r="AE141" s="33"/>
      <c r="AR141" s="156" t="s">
        <v>147</v>
      </c>
      <c r="AT141" s="156" t="s">
        <v>142</v>
      </c>
      <c r="AU141" s="156" t="s">
        <v>83</v>
      </c>
      <c r="AY141" s="18" t="s">
        <v>140</v>
      </c>
      <c r="BE141" s="157">
        <f>IF(N141="základní",J141,0)</f>
        <v>0</v>
      </c>
      <c r="BF141" s="157">
        <f>IF(N141="snížená",J141,0)</f>
        <v>0</v>
      </c>
      <c r="BG141" s="157">
        <f>IF(N141="zákl. přenesená",J141,0)</f>
        <v>0</v>
      </c>
      <c r="BH141" s="157">
        <f>IF(N141="sníž. přenesená",J141,0)</f>
        <v>0</v>
      </c>
      <c r="BI141" s="157">
        <f>IF(N141="nulová",J141,0)</f>
        <v>0</v>
      </c>
      <c r="BJ141" s="18" t="s">
        <v>81</v>
      </c>
      <c r="BK141" s="157">
        <f>ROUND(I141*H141,2)</f>
        <v>0</v>
      </c>
      <c r="BL141" s="18" t="s">
        <v>147</v>
      </c>
      <c r="BM141" s="156" t="s">
        <v>908</v>
      </c>
    </row>
    <row r="142" spans="1:65" s="2" customFormat="1" ht="19.5">
      <c r="A142" s="33"/>
      <c r="B142" s="34"/>
      <c r="C142" s="33"/>
      <c r="D142" s="158" t="s">
        <v>149</v>
      </c>
      <c r="E142" s="33"/>
      <c r="F142" s="159" t="s">
        <v>640</v>
      </c>
      <c r="G142" s="33"/>
      <c r="H142" s="33"/>
      <c r="I142" s="160"/>
      <c r="J142" s="33"/>
      <c r="K142" s="33"/>
      <c r="L142" s="34"/>
      <c r="M142" s="161"/>
      <c r="N142" s="162"/>
      <c r="O142" s="59"/>
      <c r="P142" s="59"/>
      <c r="Q142" s="59"/>
      <c r="R142" s="59"/>
      <c r="S142" s="59"/>
      <c r="T142" s="60"/>
      <c r="U142" s="33"/>
      <c r="V142" s="33"/>
      <c r="W142" s="33"/>
      <c r="X142" s="33"/>
      <c r="Y142" s="33"/>
      <c r="Z142" s="33"/>
      <c r="AA142" s="33"/>
      <c r="AB142" s="33"/>
      <c r="AC142" s="33"/>
      <c r="AD142" s="33"/>
      <c r="AE142" s="33"/>
      <c r="AT142" s="18" t="s">
        <v>149</v>
      </c>
      <c r="AU142" s="18" t="s">
        <v>83</v>
      </c>
    </row>
    <row r="143" spans="1:65" s="2" customFormat="1" ht="146.25">
      <c r="A143" s="33"/>
      <c r="B143" s="34"/>
      <c r="C143" s="33"/>
      <c r="D143" s="158" t="s">
        <v>153</v>
      </c>
      <c r="E143" s="33"/>
      <c r="F143" s="165" t="s">
        <v>641</v>
      </c>
      <c r="G143" s="33"/>
      <c r="H143" s="33"/>
      <c r="I143" s="160"/>
      <c r="J143" s="33"/>
      <c r="K143" s="33"/>
      <c r="L143" s="34"/>
      <c r="M143" s="161"/>
      <c r="N143" s="162"/>
      <c r="O143" s="59"/>
      <c r="P143" s="59"/>
      <c r="Q143" s="59"/>
      <c r="R143" s="59"/>
      <c r="S143" s="59"/>
      <c r="T143" s="60"/>
      <c r="U143" s="33"/>
      <c r="V143" s="33"/>
      <c r="W143" s="33"/>
      <c r="X143" s="33"/>
      <c r="Y143" s="33"/>
      <c r="Z143" s="33"/>
      <c r="AA143" s="33"/>
      <c r="AB143" s="33"/>
      <c r="AC143" s="33"/>
      <c r="AD143" s="33"/>
      <c r="AE143" s="33"/>
      <c r="AT143" s="18" t="s">
        <v>153</v>
      </c>
      <c r="AU143" s="18" t="s">
        <v>83</v>
      </c>
    </row>
    <row r="144" spans="1:65" s="13" customFormat="1" ht="11.25">
      <c r="B144" s="166"/>
      <c r="D144" s="158" t="s">
        <v>155</v>
      </c>
      <c r="E144" s="167" t="s">
        <v>1</v>
      </c>
      <c r="F144" s="168" t="s">
        <v>905</v>
      </c>
      <c r="H144" s="169">
        <v>123.96</v>
      </c>
      <c r="I144" s="170"/>
      <c r="L144" s="166"/>
      <c r="M144" s="171"/>
      <c r="N144" s="172"/>
      <c r="O144" s="172"/>
      <c r="P144" s="172"/>
      <c r="Q144" s="172"/>
      <c r="R144" s="172"/>
      <c r="S144" s="172"/>
      <c r="T144" s="173"/>
      <c r="AT144" s="167" t="s">
        <v>155</v>
      </c>
      <c r="AU144" s="167" t="s">
        <v>83</v>
      </c>
      <c r="AV144" s="13" t="s">
        <v>83</v>
      </c>
      <c r="AW144" s="13" t="s">
        <v>30</v>
      </c>
      <c r="AX144" s="13" t="s">
        <v>81</v>
      </c>
      <c r="AY144" s="167" t="s">
        <v>140</v>
      </c>
    </row>
    <row r="145" spans="1:65" s="2" customFormat="1" ht="24.2" customHeight="1">
      <c r="A145" s="33"/>
      <c r="B145" s="144"/>
      <c r="C145" s="145" t="s">
        <v>147</v>
      </c>
      <c r="D145" s="145" t="s">
        <v>142</v>
      </c>
      <c r="E145" s="146" t="s">
        <v>643</v>
      </c>
      <c r="F145" s="147" t="s">
        <v>644</v>
      </c>
      <c r="G145" s="148" t="s">
        <v>209</v>
      </c>
      <c r="H145" s="149">
        <v>113.52</v>
      </c>
      <c r="I145" s="150"/>
      <c r="J145" s="151">
        <f>ROUND(I145*H145,2)</f>
        <v>0</v>
      </c>
      <c r="K145" s="147" t="s">
        <v>146</v>
      </c>
      <c r="L145" s="34"/>
      <c r="M145" s="152" t="s">
        <v>1</v>
      </c>
      <c r="N145" s="153" t="s">
        <v>38</v>
      </c>
      <c r="O145" s="59"/>
      <c r="P145" s="154">
        <f>O145*H145</f>
        <v>0</v>
      </c>
      <c r="Q145" s="154">
        <v>0</v>
      </c>
      <c r="R145" s="154">
        <f>Q145*H145</f>
        <v>0</v>
      </c>
      <c r="S145" s="154">
        <v>0</v>
      </c>
      <c r="T145" s="155">
        <f>S145*H145</f>
        <v>0</v>
      </c>
      <c r="U145" s="33"/>
      <c r="V145" s="33"/>
      <c r="W145" s="33"/>
      <c r="X145" s="33"/>
      <c r="Y145" s="33"/>
      <c r="Z145" s="33"/>
      <c r="AA145" s="33"/>
      <c r="AB145" s="33"/>
      <c r="AC145" s="33"/>
      <c r="AD145" s="33"/>
      <c r="AE145" s="33"/>
      <c r="AR145" s="156" t="s">
        <v>147</v>
      </c>
      <c r="AT145" s="156" t="s">
        <v>142</v>
      </c>
      <c r="AU145" s="156" t="s">
        <v>83</v>
      </c>
      <c r="AY145" s="18" t="s">
        <v>140</v>
      </c>
      <c r="BE145" s="157">
        <f>IF(N145="základní",J145,0)</f>
        <v>0</v>
      </c>
      <c r="BF145" s="157">
        <f>IF(N145="snížená",J145,0)</f>
        <v>0</v>
      </c>
      <c r="BG145" s="157">
        <f>IF(N145="zákl. přenesená",J145,0)</f>
        <v>0</v>
      </c>
      <c r="BH145" s="157">
        <f>IF(N145="sníž. přenesená",J145,0)</f>
        <v>0</v>
      </c>
      <c r="BI145" s="157">
        <f>IF(N145="nulová",J145,0)</f>
        <v>0</v>
      </c>
      <c r="BJ145" s="18" t="s">
        <v>81</v>
      </c>
      <c r="BK145" s="157">
        <f>ROUND(I145*H145,2)</f>
        <v>0</v>
      </c>
      <c r="BL145" s="18" t="s">
        <v>147</v>
      </c>
      <c r="BM145" s="156" t="s">
        <v>909</v>
      </c>
    </row>
    <row r="146" spans="1:65" s="2" customFormat="1" ht="29.25">
      <c r="A146" s="33"/>
      <c r="B146" s="34"/>
      <c r="C146" s="33"/>
      <c r="D146" s="158" t="s">
        <v>149</v>
      </c>
      <c r="E146" s="33"/>
      <c r="F146" s="159" t="s">
        <v>646</v>
      </c>
      <c r="G146" s="33"/>
      <c r="H146" s="33"/>
      <c r="I146" s="160"/>
      <c r="J146" s="33"/>
      <c r="K146" s="33"/>
      <c r="L146" s="34"/>
      <c r="M146" s="161"/>
      <c r="N146" s="162"/>
      <c r="O146" s="59"/>
      <c r="P146" s="59"/>
      <c r="Q146" s="59"/>
      <c r="R146" s="59"/>
      <c r="S146" s="59"/>
      <c r="T146" s="60"/>
      <c r="U146" s="33"/>
      <c r="V146" s="33"/>
      <c r="W146" s="33"/>
      <c r="X146" s="33"/>
      <c r="Y146" s="33"/>
      <c r="Z146" s="33"/>
      <c r="AA146" s="33"/>
      <c r="AB146" s="33"/>
      <c r="AC146" s="33"/>
      <c r="AD146" s="33"/>
      <c r="AE146" s="33"/>
      <c r="AT146" s="18" t="s">
        <v>149</v>
      </c>
      <c r="AU146" s="18" t="s">
        <v>83</v>
      </c>
    </row>
    <row r="147" spans="1:65" s="2" customFormat="1" ht="11.25">
      <c r="A147" s="33"/>
      <c r="B147" s="34"/>
      <c r="C147" s="33"/>
      <c r="D147" s="163" t="s">
        <v>151</v>
      </c>
      <c r="E147" s="33"/>
      <c r="F147" s="164" t="s">
        <v>647</v>
      </c>
      <c r="G147" s="33"/>
      <c r="H147" s="33"/>
      <c r="I147" s="160"/>
      <c r="J147" s="33"/>
      <c r="K147" s="33"/>
      <c r="L147" s="34"/>
      <c r="M147" s="161"/>
      <c r="N147" s="162"/>
      <c r="O147" s="59"/>
      <c r="P147" s="59"/>
      <c r="Q147" s="59"/>
      <c r="R147" s="59"/>
      <c r="S147" s="59"/>
      <c r="T147" s="60"/>
      <c r="U147" s="33"/>
      <c r="V147" s="33"/>
      <c r="W147" s="33"/>
      <c r="X147" s="33"/>
      <c r="Y147" s="33"/>
      <c r="Z147" s="33"/>
      <c r="AA147" s="33"/>
      <c r="AB147" s="33"/>
      <c r="AC147" s="33"/>
      <c r="AD147" s="33"/>
      <c r="AE147" s="33"/>
      <c r="AT147" s="18" t="s">
        <v>151</v>
      </c>
      <c r="AU147" s="18" t="s">
        <v>83</v>
      </c>
    </row>
    <row r="148" spans="1:65" s="2" customFormat="1" ht="409.5">
      <c r="A148" s="33"/>
      <c r="B148" s="34"/>
      <c r="C148" s="33"/>
      <c r="D148" s="158" t="s">
        <v>153</v>
      </c>
      <c r="E148" s="33"/>
      <c r="F148" s="165" t="s">
        <v>648</v>
      </c>
      <c r="G148" s="33"/>
      <c r="H148" s="33"/>
      <c r="I148" s="160"/>
      <c r="J148" s="33"/>
      <c r="K148" s="33"/>
      <c r="L148" s="34"/>
      <c r="M148" s="161"/>
      <c r="N148" s="162"/>
      <c r="O148" s="59"/>
      <c r="P148" s="59"/>
      <c r="Q148" s="59"/>
      <c r="R148" s="59"/>
      <c r="S148" s="59"/>
      <c r="T148" s="60"/>
      <c r="U148" s="33"/>
      <c r="V148" s="33"/>
      <c r="W148" s="33"/>
      <c r="X148" s="33"/>
      <c r="Y148" s="33"/>
      <c r="Z148" s="33"/>
      <c r="AA148" s="33"/>
      <c r="AB148" s="33"/>
      <c r="AC148" s="33"/>
      <c r="AD148" s="33"/>
      <c r="AE148" s="33"/>
      <c r="AT148" s="18" t="s">
        <v>153</v>
      </c>
      <c r="AU148" s="18" t="s">
        <v>83</v>
      </c>
    </row>
    <row r="149" spans="1:65" s="13" customFormat="1" ht="11.25">
      <c r="B149" s="166"/>
      <c r="D149" s="158" t="s">
        <v>155</v>
      </c>
      <c r="E149" s="167" t="s">
        <v>1</v>
      </c>
      <c r="F149" s="168" t="s">
        <v>910</v>
      </c>
      <c r="H149" s="169">
        <v>32.32</v>
      </c>
      <c r="I149" s="170"/>
      <c r="L149" s="166"/>
      <c r="M149" s="171"/>
      <c r="N149" s="172"/>
      <c r="O149" s="172"/>
      <c r="P149" s="172"/>
      <c r="Q149" s="172"/>
      <c r="R149" s="172"/>
      <c r="S149" s="172"/>
      <c r="T149" s="173"/>
      <c r="AT149" s="167" t="s">
        <v>155</v>
      </c>
      <c r="AU149" s="167" t="s">
        <v>83</v>
      </c>
      <c r="AV149" s="13" t="s">
        <v>83</v>
      </c>
      <c r="AW149" s="13" t="s">
        <v>30</v>
      </c>
      <c r="AX149" s="13" t="s">
        <v>73</v>
      </c>
      <c r="AY149" s="167" t="s">
        <v>140</v>
      </c>
    </row>
    <row r="150" spans="1:65" s="13" customFormat="1" ht="11.25">
      <c r="B150" s="166"/>
      <c r="D150" s="158" t="s">
        <v>155</v>
      </c>
      <c r="E150" s="167" t="s">
        <v>1</v>
      </c>
      <c r="F150" s="168" t="s">
        <v>911</v>
      </c>
      <c r="H150" s="169">
        <v>31.2</v>
      </c>
      <c r="I150" s="170"/>
      <c r="L150" s="166"/>
      <c r="M150" s="171"/>
      <c r="N150" s="172"/>
      <c r="O150" s="172"/>
      <c r="P150" s="172"/>
      <c r="Q150" s="172"/>
      <c r="R150" s="172"/>
      <c r="S150" s="172"/>
      <c r="T150" s="173"/>
      <c r="AT150" s="167" t="s">
        <v>155</v>
      </c>
      <c r="AU150" s="167" t="s">
        <v>83</v>
      </c>
      <c r="AV150" s="13" t="s">
        <v>83</v>
      </c>
      <c r="AW150" s="13" t="s">
        <v>30</v>
      </c>
      <c r="AX150" s="13" t="s">
        <v>73</v>
      </c>
      <c r="AY150" s="167" t="s">
        <v>140</v>
      </c>
    </row>
    <row r="151" spans="1:65" s="13" customFormat="1" ht="11.25">
      <c r="B151" s="166"/>
      <c r="D151" s="158" t="s">
        <v>155</v>
      </c>
      <c r="E151" s="167" t="s">
        <v>1</v>
      </c>
      <c r="F151" s="168" t="s">
        <v>912</v>
      </c>
      <c r="H151" s="169">
        <v>40.4</v>
      </c>
      <c r="I151" s="170"/>
      <c r="L151" s="166"/>
      <c r="M151" s="171"/>
      <c r="N151" s="172"/>
      <c r="O151" s="172"/>
      <c r="P151" s="172"/>
      <c r="Q151" s="172"/>
      <c r="R151" s="172"/>
      <c r="S151" s="172"/>
      <c r="T151" s="173"/>
      <c r="AT151" s="167" t="s">
        <v>155</v>
      </c>
      <c r="AU151" s="167" t="s">
        <v>83</v>
      </c>
      <c r="AV151" s="13" t="s">
        <v>83</v>
      </c>
      <c r="AW151" s="13" t="s">
        <v>30</v>
      </c>
      <c r="AX151" s="13" t="s">
        <v>73</v>
      </c>
      <c r="AY151" s="167" t="s">
        <v>140</v>
      </c>
    </row>
    <row r="152" spans="1:65" s="13" customFormat="1" ht="11.25">
      <c r="B152" s="166"/>
      <c r="D152" s="158" t="s">
        <v>155</v>
      </c>
      <c r="E152" s="167" t="s">
        <v>1</v>
      </c>
      <c r="F152" s="168" t="s">
        <v>653</v>
      </c>
      <c r="H152" s="169">
        <v>3.6</v>
      </c>
      <c r="I152" s="170"/>
      <c r="L152" s="166"/>
      <c r="M152" s="171"/>
      <c r="N152" s="172"/>
      <c r="O152" s="172"/>
      <c r="P152" s="172"/>
      <c r="Q152" s="172"/>
      <c r="R152" s="172"/>
      <c r="S152" s="172"/>
      <c r="T152" s="173"/>
      <c r="AT152" s="167" t="s">
        <v>155</v>
      </c>
      <c r="AU152" s="167" t="s">
        <v>83</v>
      </c>
      <c r="AV152" s="13" t="s">
        <v>83</v>
      </c>
      <c r="AW152" s="13" t="s">
        <v>30</v>
      </c>
      <c r="AX152" s="13" t="s">
        <v>73</v>
      </c>
      <c r="AY152" s="167" t="s">
        <v>140</v>
      </c>
    </row>
    <row r="153" spans="1:65" s="13" customFormat="1" ht="11.25">
      <c r="B153" s="166"/>
      <c r="D153" s="158" t="s">
        <v>155</v>
      </c>
      <c r="E153" s="167" t="s">
        <v>1</v>
      </c>
      <c r="F153" s="168" t="s">
        <v>913</v>
      </c>
      <c r="H153" s="169">
        <v>6</v>
      </c>
      <c r="I153" s="170"/>
      <c r="L153" s="166"/>
      <c r="M153" s="171"/>
      <c r="N153" s="172"/>
      <c r="O153" s="172"/>
      <c r="P153" s="172"/>
      <c r="Q153" s="172"/>
      <c r="R153" s="172"/>
      <c r="S153" s="172"/>
      <c r="T153" s="173"/>
      <c r="AT153" s="167" t="s">
        <v>155</v>
      </c>
      <c r="AU153" s="167" t="s">
        <v>83</v>
      </c>
      <c r="AV153" s="13" t="s">
        <v>83</v>
      </c>
      <c r="AW153" s="13" t="s">
        <v>30</v>
      </c>
      <c r="AX153" s="13" t="s">
        <v>73</v>
      </c>
      <c r="AY153" s="167" t="s">
        <v>140</v>
      </c>
    </row>
    <row r="154" spans="1:65" s="14" customFormat="1" ht="11.25">
      <c r="B154" s="174"/>
      <c r="D154" s="158" t="s">
        <v>155</v>
      </c>
      <c r="E154" s="175" t="s">
        <v>1</v>
      </c>
      <c r="F154" s="176" t="s">
        <v>157</v>
      </c>
      <c r="H154" s="177">
        <v>113.52</v>
      </c>
      <c r="I154" s="178"/>
      <c r="L154" s="174"/>
      <c r="M154" s="179"/>
      <c r="N154" s="180"/>
      <c r="O154" s="180"/>
      <c r="P154" s="180"/>
      <c r="Q154" s="180"/>
      <c r="R154" s="180"/>
      <c r="S154" s="180"/>
      <c r="T154" s="181"/>
      <c r="AT154" s="175" t="s">
        <v>155</v>
      </c>
      <c r="AU154" s="175" t="s">
        <v>83</v>
      </c>
      <c r="AV154" s="14" t="s">
        <v>147</v>
      </c>
      <c r="AW154" s="14" t="s">
        <v>30</v>
      </c>
      <c r="AX154" s="14" t="s">
        <v>81</v>
      </c>
      <c r="AY154" s="175" t="s">
        <v>140</v>
      </c>
    </row>
    <row r="155" spans="1:65" s="2" customFormat="1" ht="16.5" customHeight="1">
      <c r="A155" s="33"/>
      <c r="B155" s="144"/>
      <c r="C155" s="182" t="s">
        <v>267</v>
      </c>
      <c r="D155" s="182" t="s">
        <v>231</v>
      </c>
      <c r="E155" s="183" t="s">
        <v>655</v>
      </c>
      <c r="F155" s="184" t="s">
        <v>656</v>
      </c>
      <c r="G155" s="185" t="s">
        <v>545</v>
      </c>
      <c r="H155" s="186">
        <v>146.16</v>
      </c>
      <c r="I155" s="187"/>
      <c r="J155" s="188">
        <f>ROUND(I155*H155,2)</f>
        <v>0</v>
      </c>
      <c r="K155" s="184" t="s">
        <v>146</v>
      </c>
      <c r="L155" s="189"/>
      <c r="M155" s="190" t="s">
        <v>1</v>
      </c>
      <c r="N155" s="191" t="s">
        <v>38</v>
      </c>
      <c r="O155" s="59"/>
      <c r="P155" s="154">
        <f>O155*H155</f>
        <v>0</v>
      </c>
      <c r="Q155" s="154">
        <v>1</v>
      </c>
      <c r="R155" s="154">
        <f>Q155*H155</f>
        <v>146.16</v>
      </c>
      <c r="S155" s="154">
        <v>0</v>
      </c>
      <c r="T155" s="155">
        <f>S155*H155</f>
        <v>0</v>
      </c>
      <c r="U155" s="33"/>
      <c r="V155" s="33"/>
      <c r="W155" s="33"/>
      <c r="X155" s="33"/>
      <c r="Y155" s="33"/>
      <c r="Z155" s="33"/>
      <c r="AA155" s="33"/>
      <c r="AB155" s="33"/>
      <c r="AC155" s="33"/>
      <c r="AD155" s="33"/>
      <c r="AE155" s="33"/>
      <c r="AR155" s="156" t="s">
        <v>199</v>
      </c>
      <c r="AT155" s="156" t="s">
        <v>231</v>
      </c>
      <c r="AU155" s="156" t="s">
        <v>83</v>
      </c>
      <c r="AY155" s="18" t="s">
        <v>140</v>
      </c>
      <c r="BE155" s="157">
        <f>IF(N155="základní",J155,0)</f>
        <v>0</v>
      </c>
      <c r="BF155" s="157">
        <f>IF(N155="snížená",J155,0)</f>
        <v>0</v>
      </c>
      <c r="BG155" s="157">
        <f>IF(N155="zákl. přenesená",J155,0)</f>
        <v>0</v>
      </c>
      <c r="BH155" s="157">
        <f>IF(N155="sníž. přenesená",J155,0)</f>
        <v>0</v>
      </c>
      <c r="BI155" s="157">
        <f>IF(N155="nulová",J155,0)</f>
        <v>0</v>
      </c>
      <c r="BJ155" s="18" t="s">
        <v>81</v>
      </c>
      <c r="BK155" s="157">
        <f>ROUND(I155*H155,2)</f>
        <v>0</v>
      </c>
      <c r="BL155" s="18" t="s">
        <v>147</v>
      </c>
      <c r="BM155" s="156" t="s">
        <v>914</v>
      </c>
    </row>
    <row r="156" spans="1:65" s="2" customFormat="1" ht="11.25">
      <c r="A156" s="33"/>
      <c r="B156" s="34"/>
      <c r="C156" s="33"/>
      <c r="D156" s="158" t="s">
        <v>149</v>
      </c>
      <c r="E156" s="33"/>
      <c r="F156" s="159" t="s">
        <v>656</v>
      </c>
      <c r="G156" s="33"/>
      <c r="H156" s="33"/>
      <c r="I156" s="160"/>
      <c r="J156" s="33"/>
      <c r="K156" s="33"/>
      <c r="L156" s="34"/>
      <c r="M156" s="161"/>
      <c r="N156" s="162"/>
      <c r="O156" s="59"/>
      <c r="P156" s="59"/>
      <c r="Q156" s="59"/>
      <c r="R156" s="59"/>
      <c r="S156" s="59"/>
      <c r="T156" s="60"/>
      <c r="U156" s="33"/>
      <c r="V156" s="33"/>
      <c r="W156" s="33"/>
      <c r="X156" s="33"/>
      <c r="Y156" s="33"/>
      <c r="Z156" s="33"/>
      <c r="AA156" s="33"/>
      <c r="AB156" s="33"/>
      <c r="AC156" s="33"/>
      <c r="AD156" s="33"/>
      <c r="AE156" s="33"/>
      <c r="AT156" s="18" t="s">
        <v>149</v>
      </c>
      <c r="AU156" s="18" t="s">
        <v>83</v>
      </c>
    </row>
    <row r="157" spans="1:65" s="13" customFormat="1" ht="11.25">
      <c r="B157" s="166"/>
      <c r="D157" s="158" t="s">
        <v>155</v>
      </c>
      <c r="E157" s="167" t="s">
        <v>1</v>
      </c>
      <c r="F157" s="168" t="s">
        <v>915</v>
      </c>
      <c r="H157" s="169">
        <v>146.16</v>
      </c>
      <c r="I157" s="170"/>
      <c r="L157" s="166"/>
      <c r="M157" s="171"/>
      <c r="N157" s="172"/>
      <c r="O157" s="172"/>
      <c r="P157" s="172"/>
      <c r="Q157" s="172"/>
      <c r="R157" s="172"/>
      <c r="S157" s="172"/>
      <c r="T157" s="173"/>
      <c r="AT157" s="167" t="s">
        <v>155</v>
      </c>
      <c r="AU157" s="167" t="s">
        <v>83</v>
      </c>
      <c r="AV157" s="13" t="s">
        <v>83</v>
      </c>
      <c r="AW157" s="13" t="s">
        <v>30</v>
      </c>
      <c r="AX157" s="13" t="s">
        <v>81</v>
      </c>
      <c r="AY157" s="167" t="s">
        <v>140</v>
      </c>
    </row>
    <row r="158" spans="1:65" s="2" customFormat="1" ht="16.5" customHeight="1">
      <c r="A158" s="33"/>
      <c r="B158" s="144"/>
      <c r="C158" s="182" t="s">
        <v>172</v>
      </c>
      <c r="D158" s="182" t="s">
        <v>231</v>
      </c>
      <c r="E158" s="183" t="s">
        <v>659</v>
      </c>
      <c r="F158" s="184" t="s">
        <v>660</v>
      </c>
      <c r="G158" s="185" t="s">
        <v>545</v>
      </c>
      <c r="H158" s="186">
        <v>58.176000000000002</v>
      </c>
      <c r="I158" s="187"/>
      <c r="J158" s="188">
        <f>ROUND(I158*H158,2)</f>
        <v>0</v>
      </c>
      <c r="K158" s="184" t="s">
        <v>146</v>
      </c>
      <c r="L158" s="189"/>
      <c r="M158" s="190" t="s">
        <v>1</v>
      </c>
      <c r="N158" s="191" t="s">
        <v>38</v>
      </c>
      <c r="O158" s="59"/>
      <c r="P158" s="154">
        <f>O158*H158</f>
        <v>0</v>
      </c>
      <c r="Q158" s="154">
        <v>1</v>
      </c>
      <c r="R158" s="154">
        <f>Q158*H158</f>
        <v>58.176000000000002</v>
      </c>
      <c r="S158" s="154">
        <v>0</v>
      </c>
      <c r="T158" s="155">
        <f>S158*H158</f>
        <v>0</v>
      </c>
      <c r="U158" s="33"/>
      <c r="V158" s="33"/>
      <c r="W158" s="33"/>
      <c r="X158" s="33"/>
      <c r="Y158" s="33"/>
      <c r="Z158" s="33"/>
      <c r="AA158" s="33"/>
      <c r="AB158" s="33"/>
      <c r="AC158" s="33"/>
      <c r="AD158" s="33"/>
      <c r="AE158" s="33"/>
      <c r="AR158" s="156" t="s">
        <v>199</v>
      </c>
      <c r="AT158" s="156" t="s">
        <v>231</v>
      </c>
      <c r="AU158" s="156" t="s">
        <v>83</v>
      </c>
      <c r="AY158" s="18" t="s">
        <v>140</v>
      </c>
      <c r="BE158" s="157">
        <f>IF(N158="základní",J158,0)</f>
        <v>0</v>
      </c>
      <c r="BF158" s="157">
        <f>IF(N158="snížená",J158,0)</f>
        <v>0</v>
      </c>
      <c r="BG158" s="157">
        <f>IF(N158="zákl. přenesená",J158,0)</f>
        <v>0</v>
      </c>
      <c r="BH158" s="157">
        <f>IF(N158="sníž. přenesená",J158,0)</f>
        <v>0</v>
      </c>
      <c r="BI158" s="157">
        <f>IF(N158="nulová",J158,0)</f>
        <v>0</v>
      </c>
      <c r="BJ158" s="18" t="s">
        <v>81</v>
      </c>
      <c r="BK158" s="157">
        <f>ROUND(I158*H158,2)</f>
        <v>0</v>
      </c>
      <c r="BL158" s="18" t="s">
        <v>147</v>
      </c>
      <c r="BM158" s="156" t="s">
        <v>916</v>
      </c>
    </row>
    <row r="159" spans="1:65" s="2" customFormat="1" ht="11.25">
      <c r="A159" s="33"/>
      <c r="B159" s="34"/>
      <c r="C159" s="33"/>
      <c r="D159" s="158" t="s">
        <v>149</v>
      </c>
      <c r="E159" s="33"/>
      <c r="F159" s="159" t="s">
        <v>660</v>
      </c>
      <c r="G159" s="33"/>
      <c r="H159" s="33"/>
      <c r="I159" s="160"/>
      <c r="J159" s="33"/>
      <c r="K159" s="33"/>
      <c r="L159" s="34"/>
      <c r="M159" s="161"/>
      <c r="N159" s="162"/>
      <c r="O159" s="59"/>
      <c r="P159" s="59"/>
      <c r="Q159" s="59"/>
      <c r="R159" s="59"/>
      <c r="S159" s="59"/>
      <c r="T159" s="60"/>
      <c r="U159" s="33"/>
      <c r="V159" s="33"/>
      <c r="W159" s="33"/>
      <c r="X159" s="33"/>
      <c r="Y159" s="33"/>
      <c r="Z159" s="33"/>
      <c r="AA159" s="33"/>
      <c r="AB159" s="33"/>
      <c r="AC159" s="33"/>
      <c r="AD159" s="33"/>
      <c r="AE159" s="33"/>
      <c r="AT159" s="18" t="s">
        <v>149</v>
      </c>
      <c r="AU159" s="18" t="s">
        <v>83</v>
      </c>
    </row>
    <row r="160" spans="1:65" s="13" customFormat="1" ht="11.25">
      <c r="B160" s="166"/>
      <c r="D160" s="158" t="s">
        <v>155</v>
      </c>
      <c r="E160" s="167" t="s">
        <v>1</v>
      </c>
      <c r="F160" s="168" t="s">
        <v>917</v>
      </c>
      <c r="H160" s="169">
        <v>58.176000000000002</v>
      </c>
      <c r="I160" s="170"/>
      <c r="L160" s="166"/>
      <c r="M160" s="171"/>
      <c r="N160" s="172"/>
      <c r="O160" s="172"/>
      <c r="P160" s="172"/>
      <c r="Q160" s="172"/>
      <c r="R160" s="172"/>
      <c r="S160" s="172"/>
      <c r="T160" s="173"/>
      <c r="AT160" s="167" t="s">
        <v>155</v>
      </c>
      <c r="AU160" s="167" t="s">
        <v>83</v>
      </c>
      <c r="AV160" s="13" t="s">
        <v>83</v>
      </c>
      <c r="AW160" s="13" t="s">
        <v>30</v>
      </c>
      <c r="AX160" s="13" t="s">
        <v>81</v>
      </c>
      <c r="AY160" s="167" t="s">
        <v>140</v>
      </c>
    </row>
    <row r="161" spans="1:65" s="2" customFormat="1" ht="24.2" customHeight="1">
      <c r="A161" s="33"/>
      <c r="B161" s="144"/>
      <c r="C161" s="145" t="s">
        <v>190</v>
      </c>
      <c r="D161" s="145" t="s">
        <v>142</v>
      </c>
      <c r="E161" s="146" t="s">
        <v>663</v>
      </c>
      <c r="F161" s="147" t="s">
        <v>664</v>
      </c>
      <c r="G161" s="148" t="s">
        <v>145</v>
      </c>
      <c r="H161" s="149">
        <v>71.599999999999994</v>
      </c>
      <c r="I161" s="150"/>
      <c r="J161" s="151">
        <f>ROUND(I161*H161,2)</f>
        <v>0</v>
      </c>
      <c r="K161" s="147" t="s">
        <v>146</v>
      </c>
      <c r="L161" s="34"/>
      <c r="M161" s="152" t="s">
        <v>1</v>
      </c>
      <c r="N161" s="153" t="s">
        <v>38</v>
      </c>
      <c r="O161" s="59"/>
      <c r="P161" s="154">
        <f>O161*H161</f>
        <v>0</v>
      </c>
      <c r="Q161" s="154">
        <v>0</v>
      </c>
      <c r="R161" s="154">
        <f>Q161*H161</f>
        <v>0</v>
      </c>
      <c r="S161" s="154">
        <v>0</v>
      </c>
      <c r="T161" s="155">
        <f>S161*H161</f>
        <v>0</v>
      </c>
      <c r="U161" s="33"/>
      <c r="V161" s="33"/>
      <c r="W161" s="33"/>
      <c r="X161" s="33"/>
      <c r="Y161" s="33"/>
      <c r="Z161" s="33"/>
      <c r="AA161" s="33"/>
      <c r="AB161" s="33"/>
      <c r="AC161" s="33"/>
      <c r="AD161" s="33"/>
      <c r="AE161" s="33"/>
      <c r="AR161" s="156" t="s">
        <v>147</v>
      </c>
      <c r="AT161" s="156" t="s">
        <v>142</v>
      </c>
      <c r="AU161" s="156" t="s">
        <v>83</v>
      </c>
      <c r="AY161" s="18" t="s">
        <v>140</v>
      </c>
      <c r="BE161" s="157">
        <f>IF(N161="základní",J161,0)</f>
        <v>0</v>
      </c>
      <c r="BF161" s="157">
        <f>IF(N161="snížená",J161,0)</f>
        <v>0</v>
      </c>
      <c r="BG161" s="157">
        <f>IF(N161="zákl. přenesená",J161,0)</f>
        <v>0</v>
      </c>
      <c r="BH161" s="157">
        <f>IF(N161="sníž. přenesená",J161,0)</f>
        <v>0</v>
      </c>
      <c r="BI161" s="157">
        <f>IF(N161="nulová",J161,0)</f>
        <v>0</v>
      </c>
      <c r="BJ161" s="18" t="s">
        <v>81</v>
      </c>
      <c r="BK161" s="157">
        <f>ROUND(I161*H161,2)</f>
        <v>0</v>
      </c>
      <c r="BL161" s="18" t="s">
        <v>147</v>
      </c>
      <c r="BM161" s="156" t="s">
        <v>918</v>
      </c>
    </row>
    <row r="162" spans="1:65" s="2" customFormat="1" ht="19.5">
      <c r="A162" s="33"/>
      <c r="B162" s="34"/>
      <c r="C162" s="33"/>
      <c r="D162" s="158" t="s">
        <v>149</v>
      </c>
      <c r="E162" s="33"/>
      <c r="F162" s="159" t="s">
        <v>666</v>
      </c>
      <c r="G162" s="33"/>
      <c r="H162" s="33"/>
      <c r="I162" s="160"/>
      <c r="J162" s="33"/>
      <c r="K162" s="33"/>
      <c r="L162" s="34"/>
      <c r="M162" s="161"/>
      <c r="N162" s="162"/>
      <c r="O162" s="59"/>
      <c r="P162" s="59"/>
      <c r="Q162" s="59"/>
      <c r="R162" s="59"/>
      <c r="S162" s="59"/>
      <c r="T162" s="60"/>
      <c r="U162" s="33"/>
      <c r="V162" s="33"/>
      <c r="W162" s="33"/>
      <c r="X162" s="33"/>
      <c r="Y162" s="33"/>
      <c r="Z162" s="33"/>
      <c r="AA162" s="33"/>
      <c r="AB162" s="33"/>
      <c r="AC162" s="33"/>
      <c r="AD162" s="33"/>
      <c r="AE162" s="33"/>
      <c r="AT162" s="18" t="s">
        <v>149</v>
      </c>
      <c r="AU162" s="18" t="s">
        <v>83</v>
      </c>
    </row>
    <row r="163" spans="1:65" s="2" customFormat="1" ht="11.25">
      <c r="A163" s="33"/>
      <c r="B163" s="34"/>
      <c r="C163" s="33"/>
      <c r="D163" s="163" t="s">
        <v>151</v>
      </c>
      <c r="E163" s="33"/>
      <c r="F163" s="164" t="s">
        <v>667</v>
      </c>
      <c r="G163" s="33"/>
      <c r="H163" s="33"/>
      <c r="I163" s="160"/>
      <c r="J163" s="33"/>
      <c r="K163" s="33"/>
      <c r="L163" s="34"/>
      <c r="M163" s="161"/>
      <c r="N163" s="162"/>
      <c r="O163" s="59"/>
      <c r="P163" s="59"/>
      <c r="Q163" s="59"/>
      <c r="R163" s="59"/>
      <c r="S163" s="59"/>
      <c r="T163" s="60"/>
      <c r="U163" s="33"/>
      <c r="V163" s="33"/>
      <c r="W163" s="33"/>
      <c r="X163" s="33"/>
      <c r="Y163" s="33"/>
      <c r="Z163" s="33"/>
      <c r="AA163" s="33"/>
      <c r="AB163" s="33"/>
      <c r="AC163" s="33"/>
      <c r="AD163" s="33"/>
      <c r="AE163" s="33"/>
      <c r="AT163" s="18" t="s">
        <v>151</v>
      </c>
      <c r="AU163" s="18" t="s">
        <v>83</v>
      </c>
    </row>
    <row r="164" spans="1:65" s="13" customFormat="1" ht="11.25">
      <c r="B164" s="166"/>
      <c r="D164" s="158" t="s">
        <v>155</v>
      </c>
      <c r="E164" s="167" t="s">
        <v>1</v>
      </c>
      <c r="F164" s="168" t="s">
        <v>919</v>
      </c>
      <c r="H164" s="169">
        <v>71.599999999999994</v>
      </c>
      <c r="I164" s="170"/>
      <c r="L164" s="166"/>
      <c r="M164" s="171"/>
      <c r="N164" s="172"/>
      <c r="O164" s="172"/>
      <c r="P164" s="172"/>
      <c r="Q164" s="172"/>
      <c r="R164" s="172"/>
      <c r="S164" s="172"/>
      <c r="T164" s="173"/>
      <c r="AT164" s="167" t="s">
        <v>155</v>
      </c>
      <c r="AU164" s="167" t="s">
        <v>83</v>
      </c>
      <c r="AV164" s="13" t="s">
        <v>83</v>
      </c>
      <c r="AW164" s="13" t="s">
        <v>30</v>
      </c>
      <c r="AX164" s="13" t="s">
        <v>81</v>
      </c>
      <c r="AY164" s="167" t="s">
        <v>140</v>
      </c>
    </row>
    <row r="165" spans="1:65" s="12" customFormat="1" ht="22.9" customHeight="1">
      <c r="B165" s="131"/>
      <c r="D165" s="132" t="s">
        <v>72</v>
      </c>
      <c r="E165" s="142" t="s">
        <v>147</v>
      </c>
      <c r="F165" s="142" t="s">
        <v>266</v>
      </c>
      <c r="I165" s="134"/>
      <c r="J165" s="143">
        <f>BK165</f>
        <v>0</v>
      </c>
      <c r="L165" s="131"/>
      <c r="M165" s="136"/>
      <c r="N165" s="137"/>
      <c r="O165" s="137"/>
      <c r="P165" s="138">
        <f>SUM(P166:P174)</f>
        <v>0</v>
      </c>
      <c r="Q165" s="137"/>
      <c r="R165" s="138">
        <f>SUM(R166:R174)</f>
        <v>29.722904400000001</v>
      </c>
      <c r="S165" s="137"/>
      <c r="T165" s="139">
        <f>SUM(T166:T174)</f>
        <v>0</v>
      </c>
      <c r="AR165" s="132" t="s">
        <v>81</v>
      </c>
      <c r="AT165" s="140" t="s">
        <v>72</v>
      </c>
      <c r="AU165" s="140" t="s">
        <v>81</v>
      </c>
      <c r="AY165" s="132" t="s">
        <v>140</v>
      </c>
      <c r="BK165" s="141">
        <f>SUM(BK166:BK174)</f>
        <v>0</v>
      </c>
    </row>
    <row r="166" spans="1:65" s="2" customFormat="1" ht="16.5" customHeight="1">
      <c r="A166" s="33"/>
      <c r="B166" s="144"/>
      <c r="C166" s="145" t="s">
        <v>199</v>
      </c>
      <c r="D166" s="145" t="s">
        <v>142</v>
      </c>
      <c r="E166" s="146" t="s">
        <v>677</v>
      </c>
      <c r="F166" s="147" t="s">
        <v>678</v>
      </c>
      <c r="G166" s="148" t="s">
        <v>209</v>
      </c>
      <c r="H166" s="149">
        <v>15.72</v>
      </c>
      <c r="I166" s="150"/>
      <c r="J166" s="151">
        <f>ROUND(I166*H166,2)</f>
        <v>0</v>
      </c>
      <c r="K166" s="147" t="s">
        <v>146</v>
      </c>
      <c r="L166" s="34"/>
      <c r="M166" s="152" t="s">
        <v>1</v>
      </c>
      <c r="N166" s="153" t="s">
        <v>38</v>
      </c>
      <c r="O166" s="59"/>
      <c r="P166" s="154">
        <f>O166*H166</f>
        <v>0</v>
      </c>
      <c r="Q166" s="154">
        <v>1.8907700000000001</v>
      </c>
      <c r="R166" s="154">
        <f>Q166*H166</f>
        <v>29.722904400000001</v>
      </c>
      <c r="S166" s="154">
        <v>0</v>
      </c>
      <c r="T166" s="155">
        <f>S166*H166</f>
        <v>0</v>
      </c>
      <c r="U166" s="33"/>
      <c r="V166" s="33"/>
      <c r="W166" s="33"/>
      <c r="X166" s="33"/>
      <c r="Y166" s="33"/>
      <c r="Z166" s="33"/>
      <c r="AA166" s="33"/>
      <c r="AB166" s="33"/>
      <c r="AC166" s="33"/>
      <c r="AD166" s="33"/>
      <c r="AE166" s="33"/>
      <c r="AR166" s="156" t="s">
        <v>147</v>
      </c>
      <c r="AT166" s="156" t="s">
        <v>142</v>
      </c>
      <c r="AU166" s="156" t="s">
        <v>83</v>
      </c>
      <c r="AY166" s="18" t="s">
        <v>140</v>
      </c>
      <c r="BE166" s="157">
        <f>IF(N166="základní",J166,0)</f>
        <v>0</v>
      </c>
      <c r="BF166" s="157">
        <f>IF(N166="snížená",J166,0)</f>
        <v>0</v>
      </c>
      <c r="BG166" s="157">
        <f>IF(N166="zákl. přenesená",J166,0)</f>
        <v>0</v>
      </c>
      <c r="BH166" s="157">
        <f>IF(N166="sníž. přenesená",J166,0)</f>
        <v>0</v>
      </c>
      <c r="BI166" s="157">
        <f>IF(N166="nulová",J166,0)</f>
        <v>0</v>
      </c>
      <c r="BJ166" s="18" t="s">
        <v>81</v>
      </c>
      <c r="BK166" s="157">
        <f>ROUND(I166*H166,2)</f>
        <v>0</v>
      </c>
      <c r="BL166" s="18" t="s">
        <v>147</v>
      </c>
      <c r="BM166" s="156" t="s">
        <v>920</v>
      </c>
    </row>
    <row r="167" spans="1:65" s="2" customFormat="1" ht="19.5">
      <c r="A167" s="33"/>
      <c r="B167" s="34"/>
      <c r="C167" s="33"/>
      <c r="D167" s="158" t="s">
        <v>149</v>
      </c>
      <c r="E167" s="33"/>
      <c r="F167" s="159" t="s">
        <v>680</v>
      </c>
      <c r="G167" s="33"/>
      <c r="H167" s="33"/>
      <c r="I167" s="160"/>
      <c r="J167" s="33"/>
      <c r="K167" s="33"/>
      <c r="L167" s="34"/>
      <c r="M167" s="161"/>
      <c r="N167" s="162"/>
      <c r="O167" s="59"/>
      <c r="P167" s="59"/>
      <c r="Q167" s="59"/>
      <c r="R167" s="59"/>
      <c r="S167" s="59"/>
      <c r="T167" s="60"/>
      <c r="U167" s="33"/>
      <c r="V167" s="33"/>
      <c r="W167" s="33"/>
      <c r="X167" s="33"/>
      <c r="Y167" s="33"/>
      <c r="Z167" s="33"/>
      <c r="AA167" s="33"/>
      <c r="AB167" s="33"/>
      <c r="AC167" s="33"/>
      <c r="AD167" s="33"/>
      <c r="AE167" s="33"/>
      <c r="AT167" s="18" t="s">
        <v>149</v>
      </c>
      <c r="AU167" s="18" t="s">
        <v>83</v>
      </c>
    </row>
    <row r="168" spans="1:65" s="2" customFormat="1" ht="11.25">
      <c r="A168" s="33"/>
      <c r="B168" s="34"/>
      <c r="C168" s="33"/>
      <c r="D168" s="163" t="s">
        <v>151</v>
      </c>
      <c r="E168" s="33"/>
      <c r="F168" s="164" t="s">
        <v>681</v>
      </c>
      <c r="G168" s="33"/>
      <c r="H168" s="33"/>
      <c r="I168" s="160"/>
      <c r="J168" s="33"/>
      <c r="K168" s="33"/>
      <c r="L168" s="34"/>
      <c r="M168" s="161"/>
      <c r="N168" s="162"/>
      <c r="O168" s="59"/>
      <c r="P168" s="59"/>
      <c r="Q168" s="59"/>
      <c r="R168" s="59"/>
      <c r="S168" s="59"/>
      <c r="T168" s="60"/>
      <c r="U168" s="33"/>
      <c r="V168" s="33"/>
      <c r="W168" s="33"/>
      <c r="X168" s="33"/>
      <c r="Y168" s="33"/>
      <c r="Z168" s="33"/>
      <c r="AA168" s="33"/>
      <c r="AB168" s="33"/>
      <c r="AC168" s="33"/>
      <c r="AD168" s="33"/>
      <c r="AE168" s="33"/>
      <c r="AT168" s="18" t="s">
        <v>151</v>
      </c>
      <c r="AU168" s="18" t="s">
        <v>83</v>
      </c>
    </row>
    <row r="169" spans="1:65" s="2" customFormat="1" ht="39">
      <c r="A169" s="33"/>
      <c r="B169" s="34"/>
      <c r="C169" s="33"/>
      <c r="D169" s="158" t="s">
        <v>153</v>
      </c>
      <c r="E169" s="33"/>
      <c r="F169" s="165" t="s">
        <v>682</v>
      </c>
      <c r="G169" s="33"/>
      <c r="H169" s="33"/>
      <c r="I169" s="160"/>
      <c r="J169" s="33"/>
      <c r="K169" s="33"/>
      <c r="L169" s="34"/>
      <c r="M169" s="161"/>
      <c r="N169" s="162"/>
      <c r="O169" s="59"/>
      <c r="P169" s="59"/>
      <c r="Q169" s="59"/>
      <c r="R169" s="59"/>
      <c r="S169" s="59"/>
      <c r="T169" s="60"/>
      <c r="U169" s="33"/>
      <c r="V169" s="33"/>
      <c r="W169" s="33"/>
      <c r="X169" s="33"/>
      <c r="Y169" s="33"/>
      <c r="Z169" s="33"/>
      <c r="AA169" s="33"/>
      <c r="AB169" s="33"/>
      <c r="AC169" s="33"/>
      <c r="AD169" s="33"/>
      <c r="AE169" s="33"/>
      <c r="AT169" s="18" t="s">
        <v>153</v>
      </c>
      <c r="AU169" s="18" t="s">
        <v>83</v>
      </c>
    </row>
    <row r="170" spans="1:65" s="13" customFormat="1" ht="11.25">
      <c r="B170" s="166"/>
      <c r="D170" s="158" t="s">
        <v>155</v>
      </c>
      <c r="E170" s="167" t="s">
        <v>683</v>
      </c>
      <c r="F170" s="168" t="s">
        <v>921</v>
      </c>
      <c r="H170" s="169">
        <v>6.24</v>
      </c>
      <c r="I170" s="170"/>
      <c r="L170" s="166"/>
      <c r="M170" s="171"/>
      <c r="N170" s="172"/>
      <c r="O170" s="172"/>
      <c r="P170" s="172"/>
      <c r="Q170" s="172"/>
      <c r="R170" s="172"/>
      <c r="S170" s="172"/>
      <c r="T170" s="173"/>
      <c r="AT170" s="167" t="s">
        <v>155</v>
      </c>
      <c r="AU170" s="167" t="s">
        <v>83</v>
      </c>
      <c r="AV170" s="13" t="s">
        <v>83</v>
      </c>
      <c r="AW170" s="13" t="s">
        <v>30</v>
      </c>
      <c r="AX170" s="13" t="s">
        <v>73</v>
      </c>
      <c r="AY170" s="167" t="s">
        <v>140</v>
      </c>
    </row>
    <row r="171" spans="1:65" s="13" customFormat="1" ht="11.25">
      <c r="B171" s="166"/>
      <c r="D171" s="158" t="s">
        <v>155</v>
      </c>
      <c r="E171" s="167" t="s">
        <v>685</v>
      </c>
      <c r="F171" s="168" t="s">
        <v>686</v>
      </c>
      <c r="H171" s="169">
        <v>0.6</v>
      </c>
      <c r="I171" s="170"/>
      <c r="L171" s="166"/>
      <c r="M171" s="171"/>
      <c r="N171" s="172"/>
      <c r="O171" s="172"/>
      <c r="P171" s="172"/>
      <c r="Q171" s="172"/>
      <c r="R171" s="172"/>
      <c r="S171" s="172"/>
      <c r="T171" s="173"/>
      <c r="AT171" s="167" t="s">
        <v>155</v>
      </c>
      <c r="AU171" s="167" t="s">
        <v>83</v>
      </c>
      <c r="AV171" s="13" t="s">
        <v>83</v>
      </c>
      <c r="AW171" s="13" t="s">
        <v>30</v>
      </c>
      <c r="AX171" s="13" t="s">
        <v>73</v>
      </c>
      <c r="AY171" s="167" t="s">
        <v>140</v>
      </c>
    </row>
    <row r="172" spans="1:65" s="13" customFormat="1" ht="11.25">
      <c r="B172" s="166"/>
      <c r="D172" s="158" t="s">
        <v>155</v>
      </c>
      <c r="E172" s="167" t="s">
        <v>687</v>
      </c>
      <c r="F172" s="168" t="s">
        <v>922</v>
      </c>
      <c r="H172" s="169">
        <v>8.08</v>
      </c>
      <c r="I172" s="170"/>
      <c r="L172" s="166"/>
      <c r="M172" s="171"/>
      <c r="N172" s="172"/>
      <c r="O172" s="172"/>
      <c r="P172" s="172"/>
      <c r="Q172" s="172"/>
      <c r="R172" s="172"/>
      <c r="S172" s="172"/>
      <c r="T172" s="173"/>
      <c r="AT172" s="167" t="s">
        <v>155</v>
      </c>
      <c r="AU172" s="167" t="s">
        <v>83</v>
      </c>
      <c r="AV172" s="13" t="s">
        <v>83</v>
      </c>
      <c r="AW172" s="13" t="s">
        <v>30</v>
      </c>
      <c r="AX172" s="13" t="s">
        <v>73</v>
      </c>
      <c r="AY172" s="167" t="s">
        <v>140</v>
      </c>
    </row>
    <row r="173" spans="1:65" s="13" customFormat="1" ht="11.25">
      <c r="B173" s="166"/>
      <c r="D173" s="158" t="s">
        <v>155</v>
      </c>
      <c r="E173" s="167" t="s">
        <v>689</v>
      </c>
      <c r="F173" s="168" t="s">
        <v>923</v>
      </c>
      <c r="H173" s="169">
        <v>0.8</v>
      </c>
      <c r="I173" s="170"/>
      <c r="L173" s="166"/>
      <c r="M173" s="171"/>
      <c r="N173" s="172"/>
      <c r="O173" s="172"/>
      <c r="P173" s="172"/>
      <c r="Q173" s="172"/>
      <c r="R173" s="172"/>
      <c r="S173" s="172"/>
      <c r="T173" s="173"/>
      <c r="AT173" s="167" t="s">
        <v>155</v>
      </c>
      <c r="AU173" s="167" t="s">
        <v>83</v>
      </c>
      <c r="AV173" s="13" t="s">
        <v>83</v>
      </c>
      <c r="AW173" s="13" t="s">
        <v>30</v>
      </c>
      <c r="AX173" s="13" t="s">
        <v>73</v>
      </c>
      <c r="AY173" s="167" t="s">
        <v>140</v>
      </c>
    </row>
    <row r="174" spans="1:65" s="14" customFormat="1" ht="11.25">
      <c r="B174" s="174"/>
      <c r="D174" s="158" t="s">
        <v>155</v>
      </c>
      <c r="E174" s="175" t="s">
        <v>1</v>
      </c>
      <c r="F174" s="176" t="s">
        <v>157</v>
      </c>
      <c r="H174" s="177">
        <v>15.72</v>
      </c>
      <c r="I174" s="178"/>
      <c r="L174" s="174"/>
      <c r="M174" s="179"/>
      <c r="N174" s="180"/>
      <c r="O174" s="180"/>
      <c r="P174" s="180"/>
      <c r="Q174" s="180"/>
      <c r="R174" s="180"/>
      <c r="S174" s="180"/>
      <c r="T174" s="181"/>
      <c r="AT174" s="175" t="s">
        <v>155</v>
      </c>
      <c r="AU174" s="175" t="s">
        <v>83</v>
      </c>
      <c r="AV174" s="14" t="s">
        <v>147</v>
      </c>
      <c r="AW174" s="14" t="s">
        <v>30</v>
      </c>
      <c r="AX174" s="14" t="s">
        <v>81</v>
      </c>
      <c r="AY174" s="175" t="s">
        <v>140</v>
      </c>
    </row>
    <row r="175" spans="1:65" s="12" customFormat="1" ht="22.9" customHeight="1">
      <c r="B175" s="131"/>
      <c r="D175" s="132" t="s">
        <v>72</v>
      </c>
      <c r="E175" s="142" t="s">
        <v>199</v>
      </c>
      <c r="F175" s="142" t="s">
        <v>389</v>
      </c>
      <c r="I175" s="134"/>
      <c r="J175" s="143">
        <f>BK175</f>
        <v>0</v>
      </c>
      <c r="L175" s="131"/>
      <c r="M175" s="136"/>
      <c r="N175" s="137"/>
      <c r="O175" s="137"/>
      <c r="P175" s="138">
        <f>SUM(P176:P233)</f>
        <v>0</v>
      </c>
      <c r="Q175" s="137"/>
      <c r="R175" s="138">
        <f>SUM(R176:R233)</f>
        <v>1.4035199999999999</v>
      </c>
      <c r="S175" s="137"/>
      <c r="T175" s="139">
        <f>SUM(T176:T233)</f>
        <v>0</v>
      </c>
      <c r="AR175" s="132" t="s">
        <v>81</v>
      </c>
      <c r="AT175" s="140" t="s">
        <v>72</v>
      </c>
      <c r="AU175" s="140" t="s">
        <v>81</v>
      </c>
      <c r="AY175" s="132" t="s">
        <v>140</v>
      </c>
      <c r="BK175" s="141">
        <f>SUM(BK176:BK233)</f>
        <v>0</v>
      </c>
    </row>
    <row r="176" spans="1:65" s="2" customFormat="1" ht="24.2" customHeight="1">
      <c r="A176" s="33"/>
      <c r="B176" s="144"/>
      <c r="C176" s="145" t="s">
        <v>399</v>
      </c>
      <c r="D176" s="145" t="s">
        <v>142</v>
      </c>
      <c r="E176" s="146" t="s">
        <v>699</v>
      </c>
      <c r="F176" s="147" t="s">
        <v>700</v>
      </c>
      <c r="G176" s="148" t="s">
        <v>193</v>
      </c>
      <c r="H176" s="149">
        <v>50.5</v>
      </c>
      <c r="I176" s="150"/>
      <c r="J176" s="151">
        <f>ROUND(I176*H176,2)</f>
        <v>0</v>
      </c>
      <c r="K176" s="147" t="s">
        <v>146</v>
      </c>
      <c r="L176" s="34"/>
      <c r="M176" s="152" t="s">
        <v>1</v>
      </c>
      <c r="N176" s="153" t="s">
        <v>38</v>
      </c>
      <c r="O176" s="59"/>
      <c r="P176" s="154">
        <f>O176*H176</f>
        <v>0</v>
      </c>
      <c r="Q176" s="154">
        <v>0</v>
      </c>
      <c r="R176" s="154">
        <f>Q176*H176</f>
        <v>0</v>
      </c>
      <c r="S176" s="154">
        <v>0</v>
      </c>
      <c r="T176" s="155">
        <f>S176*H176</f>
        <v>0</v>
      </c>
      <c r="U176" s="33"/>
      <c r="V176" s="33"/>
      <c r="W176" s="33"/>
      <c r="X176" s="33"/>
      <c r="Y176" s="33"/>
      <c r="Z176" s="33"/>
      <c r="AA176" s="33"/>
      <c r="AB176" s="33"/>
      <c r="AC176" s="33"/>
      <c r="AD176" s="33"/>
      <c r="AE176" s="33"/>
      <c r="AR176" s="156" t="s">
        <v>147</v>
      </c>
      <c r="AT176" s="156" t="s">
        <v>142</v>
      </c>
      <c r="AU176" s="156" t="s">
        <v>83</v>
      </c>
      <c r="AY176" s="18" t="s">
        <v>140</v>
      </c>
      <c r="BE176" s="157">
        <f>IF(N176="základní",J176,0)</f>
        <v>0</v>
      </c>
      <c r="BF176" s="157">
        <f>IF(N176="snížená",J176,0)</f>
        <v>0</v>
      </c>
      <c r="BG176" s="157">
        <f>IF(N176="zákl. přenesená",J176,0)</f>
        <v>0</v>
      </c>
      <c r="BH176" s="157">
        <f>IF(N176="sníž. přenesená",J176,0)</f>
        <v>0</v>
      </c>
      <c r="BI176" s="157">
        <f>IF(N176="nulová",J176,0)</f>
        <v>0</v>
      </c>
      <c r="BJ176" s="18" t="s">
        <v>81</v>
      </c>
      <c r="BK176" s="157">
        <f>ROUND(I176*H176,2)</f>
        <v>0</v>
      </c>
      <c r="BL176" s="18" t="s">
        <v>147</v>
      </c>
      <c r="BM176" s="156" t="s">
        <v>924</v>
      </c>
    </row>
    <row r="177" spans="1:65" s="2" customFormat="1" ht="19.5">
      <c r="A177" s="33"/>
      <c r="B177" s="34"/>
      <c r="C177" s="33"/>
      <c r="D177" s="158" t="s">
        <v>149</v>
      </c>
      <c r="E177" s="33"/>
      <c r="F177" s="159" t="s">
        <v>702</v>
      </c>
      <c r="G177" s="33"/>
      <c r="H177" s="33"/>
      <c r="I177" s="160"/>
      <c r="J177" s="33"/>
      <c r="K177" s="33"/>
      <c r="L177" s="34"/>
      <c r="M177" s="161"/>
      <c r="N177" s="162"/>
      <c r="O177" s="59"/>
      <c r="P177" s="59"/>
      <c r="Q177" s="59"/>
      <c r="R177" s="59"/>
      <c r="S177" s="59"/>
      <c r="T177" s="60"/>
      <c r="U177" s="33"/>
      <c r="V177" s="33"/>
      <c r="W177" s="33"/>
      <c r="X177" s="33"/>
      <c r="Y177" s="33"/>
      <c r="Z177" s="33"/>
      <c r="AA177" s="33"/>
      <c r="AB177" s="33"/>
      <c r="AC177" s="33"/>
      <c r="AD177" s="33"/>
      <c r="AE177" s="33"/>
      <c r="AT177" s="18" t="s">
        <v>149</v>
      </c>
      <c r="AU177" s="18" t="s">
        <v>83</v>
      </c>
    </row>
    <row r="178" spans="1:65" s="2" customFormat="1" ht="11.25">
      <c r="A178" s="33"/>
      <c r="B178" s="34"/>
      <c r="C178" s="33"/>
      <c r="D178" s="163" t="s">
        <v>151</v>
      </c>
      <c r="E178" s="33"/>
      <c r="F178" s="164" t="s">
        <v>703</v>
      </c>
      <c r="G178" s="33"/>
      <c r="H178" s="33"/>
      <c r="I178" s="160"/>
      <c r="J178" s="33"/>
      <c r="K178" s="33"/>
      <c r="L178" s="34"/>
      <c r="M178" s="161"/>
      <c r="N178" s="162"/>
      <c r="O178" s="59"/>
      <c r="P178" s="59"/>
      <c r="Q178" s="59"/>
      <c r="R178" s="59"/>
      <c r="S178" s="59"/>
      <c r="T178" s="60"/>
      <c r="U178" s="33"/>
      <c r="V178" s="33"/>
      <c r="W178" s="33"/>
      <c r="X178" s="33"/>
      <c r="Y178" s="33"/>
      <c r="Z178" s="33"/>
      <c r="AA178" s="33"/>
      <c r="AB178" s="33"/>
      <c r="AC178" s="33"/>
      <c r="AD178" s="33"/>
      <c r="AE178" s="33"/>
      <c r="AT178" s="18" t="s">
        <v>151</v>
      </c>
      <c r="AU178" s="18" t="s">
        <v>83</v>
      </c>
    </row>
    <row r="179" spans="1:65" s="13" customFormat="1" ht="11.25">
      <c r="B179" s="166"/>
      <c r="D179" s="158" t="s">
        <v>155</v>
      </c>
      <c r="E179" s="167" t="s">
        <v>1</v>
      </c>
      <c r="F179" s="168" t="s">
        <v>925</v>
      </c>
      <c r="H179" s="169">
        <v>50.5</v>
      </c>
      <c r="I179" s="170"/>
      <c r="L179" s="166"/>
      <c r="M179" s="171"/>
      <c r="N179" s="172"/>
      <c r="O179" s="172"/>
      <c r="P179" s="172"/>
      <c r="Q179" s="172"/>
      <c r="R179" s="172"/>
      <c r="S179" s="172"/>
      <c r="T179" s="173"/>
      <c r="AT179" s="167" t="s">
        <v>155</v>
      </c>
      <c r="AU179" s="167" t="s">
        <v>83</v>
      </c>
      <c r="AV179" s="13" t="s">
        <v>83</v>
      </c>
      <c r="AW179" s="13" t="s">
        <v>30</v>
      </c>
      <c r="AX179" s="13" t="s">
        <v>81</v>
      </c>
      <c r="AY179" s="167" t="s">
        <v>140</v>
      </c>
    </row>
    <row r="180" spans="1:65" s="2" customFormat="1" ht="24.2" customHeight="1">
      <c r="A180" s="33"/>
      <c r="B180" s="144"/>
      <c r="C180" s="182" t="s">
        <v>810</v>
      </c>
      <c r="D180" s="182" t="s">
        <v>231</v>
      </c>
      <c r="E180" s="183" t="s">
        <v>705</v>
      </c>
      <c r="F180" s="184" t="s">
        <v>706</v>
      </c>
      <c r="G180" s="185" t="s">
        <v>193</v>
      </c>
      <c r="H180" s="186">
        <v>50.5</v>
      </c>
      <c r="I180" s="187"/>
      <c r="J180" s="188">
        <f>ROUND(I180*H180,2)</f>
        <v>0</v>
      </c>
      <c r="K180" s="184" t="s">
        <v>146</v>
      </c>
      <c r="L180" s="189"/>
      <c r="M180" s="190" t="s">
        <v>1</v>
      </c>
      <c r="N180" s="191" t="s">
        <v>38</v>
      </c>
      <c r="O180" s="59"/>
      <c r="P180" s="154">
        <f>O180*H180</f>
        <v>0</v>
      </c>
      <c r="Q180" s="154">
        <v>2.2000000000000001E-3</v>
      </c>
      <c r="R180" s="154">
        <f>Q180*H180</f>
        <v>0.1111</v>
      </c>
      <c r="S180" s="154">
        <v>0</v>
      </c>
      <c r="T180" s="155">
        <f>S180*H180</f>
        <v>0</v>
      </c>
      <c r="U180" s="33"/>
      <c r="V180" s="33"/>
      <c r="W180" s="33"/>
      <c r="X180" s="33"/>
      <c r="Y180" s="33"/>
      <c r="Z180" s="33"/>
      <c r="AA180" s="33"/>
      <c r="AB180" s="33"/>
      <c r="AC180" s="33"/>
      <c r="AD180" s="33"/>
      <c r="AE180" s="33"/>
      <c r="AR180" s="156" t="s">
        <v>199</v>
      </c>
      <c r="AT180" s="156" t="s">
        <v>231</v>
      </c>
      <c r="AU180" s="156" t="s">
        <v>83</v>
      </c>
      <c r="AY180" s="18" t="s">
        <v>140</v>
      </c>
      <c r="BE180" s="157">
        <f>IF(N180="základní",J180,0)</f>
        <v>0</v>
      </c>
      <c r="BF180" s="157">
        <f>IF(N180="snížená",J180,0)</f>
        <v>0</v>
      </c>
      <c r="BG180" s="157">
        <f>IF(N180="zákl. přenesená",J180,0)</f>
        <v>0</v>
      </c>
      <c r="BH180" s="157">
        <f>IF(N180="sníž. přenesená",J180,0)</f>
        <v>0</v>
      </c>
      <c r="BI180" s="157">
        <f>IF(N180="nulová",J180,0)</f>
        <v>0</v>
      </c>
      <c r="BJ180" s="18" t="s">
        <v>81</v>
      </c>
      <c r="BK180" s="157">
        <f>ROUND(I180*H180,2)</f>
        <v>0</v>
      </c>
      <c r="BL180" s="18" t="s">
        <v>147</v>
      </c>
      <c r="BM180" s="156" t="s">
        <v>926</v>
      </c>
    </row>
    <row r="181" spans="1:65" s="2" customFormat="1" ht="19.5">
      <c r="A181" s="33"/>
      <c r="B181" s="34"/>
      <c r="C181" s="33"/>
      <c r="D181" s="158" t="s">
        <v>149</v>
      </c>
      <c r="E181" s="33"/>
      <c r="F181" s="159" t="s">
        <v>706</v>
      </c>
      <c r="G181" s="33"/>
      <c r="H181" s="33"/>
      <c r="I181" s="160"/>
      <c r="J181" s="33"/>
      <c r="K181" s="33"/>
      <c r="L181" s="34"/>
      <c r="M181" s="161"/>
      <c r="N181" s="162"/>
      <c r="O181" s="59"/>
      <c r="P181" s="59"/>
      <c r="Q181" s="59"/>
      <c r="R181" s="59"/>
      <c r="S181" s="59"/>
      <c r="T181" s="60"/>
      <c r="U181" s="33"/>
      <c r="V181" s="33"/>
      <c r="W181" s="33"/>
      <c r="X181" s="33"/>
      <c r="Y181" s="33"/>
      <c r="Z181" s="33"/>
      <c r="AA181" s="33"/>
      <c r="AB181" s="33"/>
      <c r="AC181" s="33"/>
      <c r="AD181" s="33"/>
      <c r="AE181" s="33"/>
      <c r="AT181" s="18" t="s">
        <v>149</v>
      </c>
      <c r="AU181" s="18" t="s">
        <v>83</v>
      </c>
    </row>
    <row r="182" spans="1:65" s="13" customFormat="1" ht="11.25">
      <c r="B182" s="166"/>
      <c r="D182" s="158" t="s">
        <v>155</v>
      </c>
      <c r="E182" s="167" t="s">
        <v>1</v>
      </c>
      <c r="F182" s="168" t="s">
        <v>925</v>
      </c>
      <c r="H182" s="169">
        <v>50.5</v>
      </c>
      <c r="I182" s="170"/>
      <c r="L182" s="166"/>
      <c r="M182" s="171"/>
      <c r="N182" s="172"/>
      <c r="O182" s="172"/>
      <c r="P182" s="172"/>
      <c r="Q182" s="172"/>
      <c r="R182" s="172"/>
      <c r="S182" s="172"/>
      <c r="T182" s="173"/>
      <c r="AT182" s="167" t="s">
        <v>155</v>
      </c>
      <c r="AU182" s="167" t="s">
        <v>83</v>
      </c>
      <c r="AV182" s="13" t="s">
        <v>83</v>
      </c>
      <c r="AW182" s="13" t="s">
        <v>30</v>
      </c>
      <c r="AX182" s="13" t="s">
        <v>81</v>
      </c>
      <c r="AY182" s="167" t="s">
        <v>140</v>
      </c>
    </row>
    <row r="183" spans="1:65" s="2" customFormat="1" ht="33" customHeight="1">
      <c r="A183" s="33"/>
      <c r="B183" s="144"/>
      <c r="C183" s="145" t="s">
        <v>223</v>
      </c>
      <c r="D183" s="145" t="s">
        <v>142</v>
      </c>
      <c r="E183" s="146" t="s">
        <v>709</v>
      </c>
      <c r="F183" s="147" t="s">
        <v>710</v>
      </c>
      <c r="G183" s="148" t="s">
        <v>193</v>
      </c>
      <c r="H183" s="149">
        <v>39</v>
      </c>
      <c r="I183" s="150"/>
      <c r="J183" s="151">
        <f>ROUND(I183*H183,2)</f>
        <v>0</v>
      </c>
      <c r="K183" s="147" t="s">
        <v>146</v>
      </c>
      <c r="L183" s="34"/>
      <c r="M183" s="152" t="s">
        <v>1</v>
      </c>
      <c r="N183" s="153" t="s">
        <v>38</v>
      </c>
      <c r="O183" s="59"/>
      <c r="P183" s="154">
        <f>O183*H183</f>
        <v>0</v>
      </c>
      <c r="Q183" s="154">
        <v>1.0000000000000001E-5</v>
      </c>
      <c r="R183" s="154">
        <f>Q183*H183</f>
        <v>3.9000000000000005E-4</v>
      </c>
      <c r="S183" s="154">
        <v>0</v>
      </c>
      <c r="T183" s="155">
        <f>S183*H183</f>
        <v>0</v>
      </c>
      <c r="U183" s="33"/>
      <c r="V183" s="33"/>
      <c r="W183" s="33"/>
      <c r="X183" s="33"/>
      <c r="Y183" s="33"/>
      <c r="Z183" s="33"/>
      <c r="AA183" s="33"/>
      <c r="AB183" s="33"/>
      <c r="AC183" s="33"/>
      <c r="AD183" s="33"/>
      <c r="AE183" s="33"/>
      <c r="AR183" s="156" t="s">
        <v>147</v>
      </c>
      <c r="AT183" s="156" t="s">
        <v>142</v>
      </c>
      <c r="AU183" s="156" t="s">
        <v>83</v>
      </c>
      <c r="AY183" s="18" t="s">
        <v>140</v>
      </c>
      <c r="BE183" s="157">
        <f>IF(N183="základní",J183,0)</f>
        <v>0</v>
      </c>
      <c r="BF183" s="157">
        <f>IF(N183="snížená",J183,0)</f>
        <v>0</v>
      </c>
      <c r="BG183" s="157">
        <f>IF(N183="zákl. přenesená",J183,0)</f>
        <v>0</v>
      </c>
      <c r="BH183" s="157">
        <f>IF(N183="sníž. přenesená",J183,0)</f>
        <v>0</v>
      </c>
      <c r="BI183" s="157">
        <f>IF(N183="nulová",J183,0)</f>
        <v>0</v>
      </c>
      <c r="BJ183" s="18" t="s">
        <v>81</v>
      </c>
      <c r="BK183" s="157">
        <f>ROUND(I183*H183,2)</f>
        <v>0</v>
      </c>
      <c r="BL183" s="18" t="s">
        <v>147</v>
      </c>
      <c r="BM183" s="156" t="s">
        <v>927</v>
      </c>
    </row>
    <row r="184" spans="1:65" s="2" customFormat="1" ht="29.25">
      <c r="A184" s="33"/>
      <c r="B184" s="34"/>
      <c r="C184" s="33"/>
      <c r="D184" s="158" t="s">
        <v>149</v>
      </c>
      <c r="E184" s="33"/>
      <c r="F184" s="159" t="s">
        <v>712</v>
      </c>
      <c r="G184" s="33"/>
      <c r="H184" s="33"/>
      <c r="I184" s="160"/>
      <c r="J184" s="33"/>
      <c r="K184" s="33"/>
      <c r="L184" s="34"/>
      <c r="M184" s="161"/>
      <c r="N184" s="162"/>
      <c r="O184" s="59"/>
      <c r="P184" s="59"/>
      <c r="Q184" s="59"/>
      <c r="R184" s="59"/>
      <c r="S184" s="59"/>
      <c r="T184" s="60"/>
      <c r="U184" s="33"/>
      <c r="V184" s="33"/>
      <c r="W184" s="33"/>
      <c r="X184" s="33"/>
      <c r="Y184" s="33"/>
      <c r="Z184" s="33"/>
      <c r="AA184" s="33"/>
      <c r="AB184" s="33"/>
      <c r="AC184" s="33"/>
      <c r="AD184" s="33"/>
      <c r="AE184" s="33"/>
      <c r="AT184" s="18" t="s">
        <v>149</v>
      </c>
      <c r="AU184" s="18" t="s">
        <v>83</v>
      </c>
    </row>
    <row r="185" spans="1:65" s="2" customFormat="1" ht="11.25">
      <c r="A185" s="33"/>
      <c r="B185" s="34"/>
      <c r="C185" s="33"/>
      <c r="D185" s="163" t="s">
        <v>151</v>
      </c>
      <c r="E185" s="33"/>
      <c r="F185" s="164" t="s">
        <v>713</v>
      </c>
      <c r="G185" s="33"/>
      <c r="H185" s="33"/>
      <c r="I185" s="160"/>
      <c r="J185" s="33"/>
      <c r="K185" s="33"/>
      <c r="L185" s="34"/>
      <c r="M185" s="161"/>
      <c r="N185" s="162"/>
      <c r="O185" s="59"/>
      <c r="P185" s="59"/>
      <c r="Q185" s="59"/>
      <c r="R185" s="59"/>
      <c r="S185" s="59"/>
      <c r="T185" s="60"/>
      <c r="U185" s="33"/>
      <c r="V185" s="33"/>
      <c r="W185" s="33"/>
      <c r="X185" s="33"/>
      <c r="Y185" s="33"/>
      <c r="Z185" s="33"/>
      <c r="AA185" s="33"/>
      <c r="AB185" s="33"/>
      <c r="AC185" s="33"/>
      <c r="AD185" s="33"/>
      <c r="AE185" s="33"/>
      <c r="AT185" s="18" t="s">
        <v>151</v>
      </c>
      <c r="AU185" s="18" t="s">
        <v>83</v>
      </c>
    </row>
    <row r="186" spans="1:65" s="13" customFormat="1" ht="11.25">
      <c r="B186" s="166"/>
      <c r="D186" s="158" t="s">
        <v>155</v>
      </c>
      <c r="E186" s="167" t="s">
        <v>1</v>
      </c>
      <c r="F186" s="168" t="s">
        <v>868</v>
      </c>
      <c r="H186" s="169">
        <v>39</v>
      </c>
      <c r="I186" s="170"/>
      <c r="L186" s="166"/>
      <c r="M186" s="171"/>
      <c r="N186" s="172"/>
      <c r="O186" s="172"/>
      <c r="P186" s="172"/>
      <c r="Q186" s="172"/>
      <c r="R186" s="172"/>
      <c r="S186" s="172"/>
      <c r="T186" s="173"/>
      <c r="AT186" s="167" t="s">
        <v>155</v>
      </c>
      <c r="AU186" s="167" t="s">
        <v>83</v>
      </c>
      <c r="AV186" s="13" t="s">
        <v>83</v>
      </c>
      <c r="AW186" s="13" t="s">
        <v>30</v>
      </c>
      <c r="AX186" s="13" t="s">
        <v>81</v>
      </c>
      <c r="AY186" s="167" t="s">
        <v>140</v>
      </c>
    </row>
    <row r="187" spans="1:65" s="2" customFormat="1" ht="24.2" customHeight="1">
      <c r="A187" s="33"/>
      <c r="B187" s="144"/>
      <c r="C187" s="145" t="s">
        <v>676</v>
      </c>
      <c r="D187" s="145" t="s">
        <v>142</v>
      </c>
      <c r="E187" s="146" t="s">
        <v>714</v>
      </c>
      <c r="F187" s="147" t="s">
        <v>715</v>
      </c>
      <c r="G187" s="148" t="s">
        <v>193</v>
      </c>
      <c r="H187" s="149">
        <v>39</v>
      </c>
      <c r="I187" s="150"/>
      <c r="J187" s="151">
        <f>ROUND(I187*H187,2)</f>
        <v>0</v>
      </c>
      <c r="K187" s="147" t="s">
        <v>146</v>
      </c>
      <c r="L187" s="34"/>
      <c r="M187" s="152" t="s">
        <v>1</v>
      </c>
      <c r="N187" s="153" t="s">
        <v>38</v>
      </c>
      <c r="O187" s="59"/>
      <c r="P187" s="154">
        <f>O187*H187</f>
        <v>0</v>
      </c>
      <c r="Q187" s="154">
        <v>3.9300000000000003E-3</v>
      </c>
      <c r="R187" s="154">
        <f>Q187*H187</f>
        <v>0.15327000000000002</v>
      </c>
      <c r="S187" s="154">
        <v>0</v>
      </c>
      <c r="T187" s="155">
        <f>S187*H187</f>
        <v>0</v>
      </c>
      <c r="U187" s="33"/>
      <c r="V187" s="33"/>
      <c r="W187" s="33"/>
      <c r="X187" s="33"/>
      <c r="Y187" s="33"/>
      <c r="Z187" s="33"/>
      <c r="AA187" s="33"/>
      <c r="AB187" s="33"/>
      <c r="AC187" s="33"/>
      <c r="AD187" s="33"/>
      <c r="AE187" s="33"/>
      <c r="AR187" s="156" t="s">
        <v>147</v>
      </c>
      <c r="AT187" s="156" t="s">
        <v>142</v>
      </c>
      <c r="AU187" s="156" t="s">
        <v>83</v>
      </c>
      <c r="AY187" s="18" t="s">
        <v>140</v>
      </c>
      <c r="BE187" s="157">
        <f>IF(N187="základní",J187,0)</f>
        <v>0</v>
      </c>
      <c r="BF187" s="157">
        <f>IF(N187="snížená",J187,0)</f>
        <v>0</v>
      </c>
      <c r="BG187" s="157">
        <f>IF(N187="zákl. přenesená",J187,0)</f>
        <v>0</v>
      </c>
      <c r="BH187" s="157">
        <f>IF(N187="sníž. přenesená",J187,0)</f>
        <v>0</v>
      </c>
      <c r="BI187" s="157">
        <f>IF(N187="nulová",J187,0)</f>
        <v>0</v>
      </c>
      <c r="BJ187" s="18" t="s">
        <v>81</v>
      </c>
      <c r="BK187" s="157">
        <f>ROUND(I187*H187,2)</f>
        <v>0</v>
      </c>
      <c r="BL187" s="18" t="s">
        <v>147</v>
      </c>
      <c r="BM187" s="156" t="s">
        <v>928</v>
      </c>
    </row>
    <row r="188" spans="1:65" s="2" customFormat="1" ht="29.25">
      <c r="A188" s="33"/>
      <c r="B188" s="34"/>
      <c r="C188" s="33"/>
      <c r="D188" s="158" t="s">
        <v>149</v>
      </c>
      <c r="E188" s="33"/>
      <c r="F188" s="159" t="s">
        <v>717</v>
      </c>
      <c r="G188" s="33"/>
      <c r="H188" s="33"/>
      <c r="I188" s="160"/>
      <c r="J188" s="33"/>
      <c r="K188" s="33"/>
      <c r="L188" s="34"/>
      <c r="M188" s="161"/>
      <c r="N188" s="162"/>
      <c r="O188" s="59"/>
      <c r="P188" s="59"/>
      <c r="Q188" s="59"/>
      <c r="R188" s="59"/>
      <c r="S188" s="59"/>
      <c r="T188" s="60"/>
      <c r="U188" s="33"/>
      <c r="V188" s="33"/>
      <c r="W188" s="33"/>
      <c r="X188" s="33"/>
      <c r="Y188" s="33"/>
      <c r="Z188" s="33"/>
      <c r="AA188" s="33"/>
      <c r="AB188" s="33"/>
      <c r="AC188" s="33"/>
      <c r="AD188" s="33"/>
      <c r="AE188" s="33"/>
      <c r="AT188" s="18" t="s">
        <v>149</v>
      </c>
      <c r="AU188" s="18" t="s">
        <v>83</v>
      </c>
    </row>
    <row r="189" spans="1:65" s="2" customFormat="1" ht="11.25">
      <c r="A189" s="33"/>
      <c r="B189" s="34"/>
      <c r="C189" s="33"/>
      <c r="D189" s="163" t="s">
        <v>151</v>
      </c>
      <c r="E189" s="33"/>
      <c r="F189" s="164" t="s">
        <v>718</v>
      </c>
      <c r="G189" s="33"/>
      <c r="H189" s="33"/>
      <c r="I189" s="160"/>
      <c r="J189" s="33"/>
      <c r="K189" s="33"/>
      <c r="L189" s="34"/>
      <c r="M189" s="161"/>
      <c r="N189" s="162"/>
      <c r="O189" s="59"/>
      <c r="P189" s="59"/>
      <c r="Q189" s="59"/>
      <c r="R189" s="59"/>
      <c r="S189" s="59"/>
      <c r="T189" s="60"/>
      <c r="U189" s="33"/>
      <c r="V189" s="33"/>
      <c r="W189" s="33"/>
      <c r="X189" s="33"/>
      <c r="Y189" s="33"/>
      <c r="Z189" s="33"/>
      <c r="AA189" s="33"/>
      <c r="AB189" s="33"/>
      <c r="AC189" s="33"/>
      <c r="AD189" s="33"/>
      <c r="AE189" s="33"/>
      <c r="AT189" s="18" t="s">
        <v>151</v>
      </c>
      <c r="AU189" s="18" t="s">
        <v>83</v>
      </c>
    </row>
    <row r="190" spans="1:65" s="13" customFormat="1" ht="11.25">
      <c r="B190" s="166"/>
      <c r="D190" s="158" t="s">
        <v>155</v>
      </c>
      <c r="E190" s="167" t="s">
        <v>1</v>
      </c>
      <c r="F190" s="168" t="s">
        <v>868</v>
      </c>
      <c r="H190" s="169">
        <v>39</v>
      </c>
      <c r="I190" s="170"/>
      <c r="L190" s="166"/>
      <c r="M190" s="171"/>
      <c r="N190" s="172"/>
      <c r="O190" s="172"/>
      <c r="P190" s="172"/>
      <c r="Q190" s="172"/>
      <c r="R190" s="172"/>
      <c r="S190" s="172"/>
      <c r="T190" s="173"/>
      <c r="AT190" s="167" t="s">
        <v>155</v>
      </c>
      <c r="AU190" s="167" t="s">
        <v>83</v>
      </c>
      <c r="AV190" s="13" t="s">
        <v>83</v>
      </c>
      <c r="AW190" s="13" t="s">
        <v>30</v>
      </c>
      <c r="AX190" s="13" t="s">
        <v>81</v>
      </c>
      <c r="AY190" s="167" t="s">
        <v>140</v>
      </c>
    </row>
    <row r="191" spans="1:65" s="2" customFormat="1" ht="24.2" customHeight="1">
      <c r="A191" s="33"/>
      <c r="B191" s="144"/>
      <c r="C191" s="145" t="s">
        <v>849</v>
      </c>
      <c r="D191" s="145" t="s">
        <v>142</v>
      </c>
      <c r="E191" s="146" t="s">
        <v>929</v>
      </c>
      <c r="F191" s="147" t="s">
        <v>930</v>
      </c>
      <c r="G191" s="148" t="s">
        <v>393</v>
      </c>
      <c r="H191" s="149">
        <v>2</v>
      </c>
      <c r="I191" s="150"/>
      <c r="J191" s="151">
        <f>ROUND(I191*H191,2)</f>
        <v>0</v>
      </c>
      <c r="K191" s="147" t="s">
        <v>238</v>
      </c>
      <c r="L191" s="34"/>
      <c r="M191" s="152" t="s">
        <v>1</v>
      </c>
      <c r="N191" s="153" t="s">
        <v>38</v>
      </c>
      <c r="O191" s="59"/>
      <c r="P191" s="154">
        <f>O191*H191</f>
        <v>0</v>
      </c>
      <c r="Q191" s="154">
        <v>0</v>
      </c>
      <c r="R191" s="154">
        <f>Q191*H191</f>
        <v>0</v>
      </c>
      <c r="S191" s="154">
        <v>0</v>
      </c>
      <c r="T191" s="155">
        <f>S191*H191</f>
        <v>0</v>
      </c>
      <c r="U191" s="33"/>
      <c r="V191" s="33"/>
      <c r="W191" s="33"/>
      <c r="X191" s="33"/>
      <c r="Y191" s="33"/>
      <c r="Z191" s="33"/>
      <c r="AA191" s="33"/>
      <c r="AB191" s="33"/>
      <c r="AC191" s="33"/>
      <c r="AD191" s="33"/>
      <c r="AE191" s="33"/>
      <c r="AR191" s="156" t="s">
        <v>147</v>
      </c>
      <c r="AT191" s="156" t="s">
        <v>142</v>
      </c>
      <c r="AU191" s="156" t="s">
        <v>83</v>
      </c>
      <c r="AY191" s="18" t="s">
        <v>140</v>
      </c>
      <c r="BE191" s="157">
        <f>IF(N191="základní",J191,0)</f>
        <v>0</v>
      </c>
      <c r="BF191" s="157">
        <f>IF(N191="snížená",J191,0)</f>
        <v>0</v>
      </c>
      <c r="BG191" s="157">
        <f>IF(N191="zákl. přenesená",J191,0)</f>
        <v>0</v>
      </c>
      <c r="BH191" s="157">
        <f>IF(N191="sníž. přenesená",J191,0)</f>
        <v>0</v>
      </c>
      <c r="BI191" s="157">
        <f>IF(N191="nulová",J191,0)</f>
        <v>0</v>
      </c>
      <c r="BJ191" s="18" t="s">
        <v>81</v>
      </c>
      <c r="BK191" s="157">
        <f>ROUND(I191*H191,2)</f>
        <v>0</v>
      </c>
      <c r="BL191" s="18" t="s">
        <v>147</v>
      </c>
      <c r="BM191" s="156" t="s">
        <v>931</v>
      </c>
    </row>
    <row r="192" spans="1:65" s="2" customFormat="1" ht="19.5">
      <c r="A192" s="33"/>
      <c r="B192" s="34"/>
      <c r="C192" s="33"/>
      <c r="D192" s="158" t="s">
        <v>149</v>
      </c>
      <c r="E192" s="33"/>
      <c r="F192" s="159" t="s">
        <v>932</v>
      </c>
      <c r="G192" s="33"/>
      <c r="H192" s="33"/>
      <c r="I192" s="160"/>
      <c r="J192" s="33"/>
      <c r="K192" s="33"/>
      <c r="L192" s="34"/>
      <c r="M192" s="161"/>
      <c r="N192" s="162"/>
      <c r="O192" s="59"/>
      <c r="P192" s="59"/>
      <c r="Q192" s="59"/>
      <c r="R192" s="59"/>
      <c r="S192" s="59"/>
      <c r="T192" s="60"/>
      <c r="U192" s="33"/>
      <c r="V192" s="33"/>
      <c r="W192" s="33"/>
      <c r="X192" s="33"/>
      <c r="Y192" s="33"/>
      <c r="Z192" s="33"/>
      <c r="AA192" s="33"/>
      <c r="AB192" s="33"/>
      <c r="AC192" s="33"/>
      <c r="AD192" s="33"/>
      <c r="AE192" s="33"/>
      <c r="AT192" s="18" t="s">
        <v>149</v>
      </c>
      <c r="AU192" s="18" t="s">
        <v>83</v>
      </c>
    </row>
    <row r="193" spans="1:65" s="2" customFormat="1" ht="48.75">
      <c r="A193" s="33"/>
      <c r="B193" s="34"/>
      <c r="C193" s="33"/>
      <c r="D193" s="158" t="s">
        <v>153</v>
      </c>
      <c r="E193" s="33"/>
      <c r="F193" s="165" t="s">
        <v>933</v>
      </c>
      <c r="G193" s="33"/>
      <c r="H193" s="33"/>
      <c r="I193" s="160"/>
      <c r="J193" s="33"/>
      <c r="K193" s="33"/>
      <c r="L193" s="34"/>
      <c r="M193" s="161"/>
      <c r="N193" s="162"/>
      <c r="O193" s="59"/>
      <c r="P193" s="59"/>
      <c r="Q193" s="59"/>
      <c r="R193" s="59"/>
      <c r="S193" s="59"/>
      <c r="T193" s="60"/>
      <c r="U193" s="33"/>
      <c r="V193" s="33"/>
      <c r="W193" s="33"/>
      <c r="X193" s="33"/>
      <c r="Y193" s="33"/>
      <c r="Z193" s="33"/>
      <c r="AA193" s="33"/>
      <c r="AB193" s="33"/>
      <c r="AC193" s="33"/>
      <c r="AD193" s="33"/>
      <c r="AE193" s="33"/>
      <c r="AT193" s="18" t="s">
        <v>153</v>
      </c>
      <c r="AU193" s="18" t="s">
        <v>83</v>
      </c>
    </row>
    <row r="194" spans="1:65" s="13" customFormat="1" ht="11.25">
      <c r="B194" s="166"/>
      <c r="D194" s="158" t="s">
        <v>155</v>
      </c>
      <c r="E194" s="167" t="s">
        <v>1</v>
      </c>
      <c r="F194" s="168" t="s">
        <v>934</v>
      </c>
      <c r="H194" s="169">
        <v>2</v>
      </c>
      <c r="I194" s="170"/>
      <c r="L194" s="166"/>
      <c r="M194" s="171"/>
      <c r="N194" s="172"/>
      <c r="O194" s="172"/>
      <c r="P194" s="172"/>
      <c r="Q194" s="172"/>
      <c r="R194" s="172"/>
      <c r="S194" s="172"/>
      <c r="T194" s="173"/>
      <c r="AT194" s="167" t="s">
        <v>155</v>
      </c>
      <c r="AU194" s="167" t="s">
        <v>83</v>
      </c>
      <c r="AV194" s="13" t="s">
        <v>83</v>
      </c>
      <c r="AW194" s="13" t="s">
        <v>30</v>
      </c>
      <c r="AX194" s="13" t="s">
        <v>81</v>
      </c>
      <c r="AY194" s="167" t="s">
        <v>140</v>
      </c>
    </row>
    <row r="195" spans="1:65" s="2" customFormat="1" ht="21.75" customHeight="1">
      <c r="A195" s="33"/>
      <c r="B195" s="144"/>
      <c r="C195" s="182" t="s">
        <v>307</v>
      </c>
      <c r="D195" s="182" t="s">
        <v>231</v>
      </c>
      <c r="E195" s="183" t="s">
        <v>935</v>
      </c>
      <c r="F195" s="184" t="s">
        <v>936</v>
      </c>
      <c r="G195" s="185" t="s">
        <v>393</v>
      </c>
      <c r="H195" s="186">
        <v>2</v>
      </c>
      <c r="I195" s="187"/>
      <c r="J195" s="188">
        <f>ROUND(I195*H195,2)</f>
        <v>0</v>
      </c>
      <c r="K195" s="184" t="s">
        <v>238</v>
      </c>
      <c r="L195" s="189"/>
      <c r="M195" s="190" t="s">
        <v>1</v>
      </c>
      <c r="N195" s="191" t="s">
        <v>38</v>
      </c>
      <c r="O195" s="59"/>
      <c r="P195" s="154">
        <f>O195*H195</f>
        <v>0</v>
      </c>
      <c r="Q195" s="154">
        <v>1.7799999999999999E-3</v>
      </c>
      <c r="R195" s="154">
        <f>Q195*H195</f>
        <v>3.5599999999999998E-3</v>
      </c>
      <c r="S195" s="154">
        <v>0</v>
      </c>
      <c r="T195" s="155">
        <f>S195*H195</f>
        <v>0</v>
      </c>
      <c r="U195" s="33"/>
      <c r="V195" s="33"/>
      <c r="W195" s="33"/>
      <c r="X195" s="33"/>
      <c r="Y195" s="33"/>
      <c r="Z195" s="33"/>
      <c r="AA195" s="33"/>
      <c r="AB195" s="33"/>
      <c r="AC195" s="33"/>
      <c r="AD195" s="33"/>
      <c r="AE195" s="33"/>
      <c r="AR195" s="156" t="s">
        <v>199</v>
      </c>
      <c r="AT195" s="156" t="s">
        <v>231</v>
      </c>
      <c r="AU195" s="156" t="s">
        <v>83</v>
      </c>
      <c r="AY195" s="18" t="s">
        <v>140</v>
      </c>
      <c r="BE195" s="157">
        <f>IF(N195="základní",J195,0)</f>
        <v>0</v>
      </c>
      <c r="BF195" s="157">
        <f>IF(N195="snížená",J195,0)</f>
        <v>0</v>
      </c>
      <c r="BG195" s="157">
        <f>IF(N195="zákl. přenesená",J195,0)</f>
        <v>0</v>
      </c>
      <c r="BH195" s="157">
        <f>IF(N195="sníž. přenesená",J195,0)</f>
        <v>0</v>
      </c>
      <c r="BI195" s="157">
        <f>IF(N195="nulová",J195,0)</f>
        <v>0</v>
      </c>
      <c r="BJ195" s="18" t="s">
        <v>81</v>
      </c>
      <c r="BK195" s="157">
        <f>ROUND(I195*H195,2)</f>
        <v>0</v>
      </c>
      <c r="BL195" s="18" t="s">
        <v>147</v>
      </c>
      <c r="BM195" s="156" t="s">
        <v>937</v>
      </c>
    </row>
    <row r="196" spans="1:65" s="2" customFormat="1" ht="11.25">
      <c r="A196" s="33"/>
      <c r="B196" s="34"/>
      <c r="C196" s="33"/>
      <c r="D196" s="158" t="s">
        <v>149</v>
      </c>
      <c r="E196" s="33"/>
      <c r="F196" s="159" t="s">
        <v>936</v>
      </c>
      <c r="G196" s="33"/>
      <c r="H196" s="33"/>
      <c r="I196" s="160"/>
      <c r="J196" s="33"/>
      <c r="K196" s="33"/>
      <c r="L196" s="34"/>
      <c r="M196" s="161"/>
      <c r="N196" s="162"/>
      <c r="O196" s="59"/>
      <c r="P196" s="59"/>
      <c r="Q196" s="59"/>
      <c r="R196" s="59"/>
      <c r="S196" s="59"/>
      <c r="T196" s="60"/>
      <c r="U196" s="33"/>
      <c r="V196" s="33"/>
      <c r="W196" s="33"/>
      <c r="X196" s="33"/>
      <c r="Y196" s="33"/>
      <c r="Z196" s="33"/>
      <c r="AA196" s="33"/>
      <c r="AB196" s="33"/>
      <c r="AC196" s="33"/>
      <c r="AD196" s="33"/>
      <c r="AE196" s="33"/>
      <c r="AT196" s="18" t="s">
        <v>149</v>
      </c>
      <c r="AU196" s="18" t="s">
        <v>83</v>
      </c>
    </row>
    <row r="197" spans="1:65" s="13" customFormat="1" ht="11.25">
      <c r="B197" s="166"/>
      <c r="D197" s="158" t="s">
        <v>155</v>
      </c>
      <c r="E197" s="167" t="s">
        <v>1</v>
      </c>
      <c r="F197" s="168" t="s">
        <v>938</v>
      </c>
      <c r="H197" s="169">
        <v>2</v>
      </c>
      <c r="I197" s="170"/>
      <c r="L197" s="166"/>
      <c r="M197" s="171"/>
      <c r="N197" s="172"/>
      <c r="O197" s="172"/>
      <c r="P197" s="172"/>
      <c r="Q197" s="172"/>
      <c r="R197" s="172"/>
      <c r="S197" s="172"/>
      <c r="T197" s="173"/>
      <c r="AT197" s="167" t="s">
        <v>155</v>
      </c>
      <c r="AU197" s="167" t="s">
        <v>83</v>
      </c>
      <c r="AV197" s="13" t="s">
        <v>83</v>
      </c>
      <c r="AW197" s="13" t="s">
        <v>30</v>
      </c>
      <c r="AX197" s="13" t="s">
        <v>81</v>
      </c>
      <c r="AY197" s="167" t="s">
        <v>140</v>
      </c>
    </row>
    <row r="198" spans="1:65" s="2" customFormat="1" ht="24.2" customHeight="1">
      <c r="A198" s="33"/>
      <c r="B198" s="144"/>
      <c r="C198" s="145" t="s">
        <v>754</v>
      </c>
      <c r="D198" s="145" t="s">
        <v>142</v>
      </c>
      <c r="E198" s="146" t="s">
        <v>719</v>
      </c>
      <c r="F198" s="147" t="s">
        <v>720</v>
      </c>
      <c r="G198" s="148" t="s">
        <v>393</v>
      </c>
      <c r="H198" s="149">
        <v>6</v>
      </c>
      <c r="I198" s="150"/>
      <c r="J198" s="151">
        <f>ROUND(I198*H198,2)</f>
        <v>0</v>
      </c>
      <c r="K198" s="147" t="s">
        <v>146</v>
      </c>
      <c r="L198" s="34"/>
      <c r="M198" s="152" t="s">
        <v>1</v>
      </c>
      <c r="N198" s="153" t="s">
        <v>38</v>
      </c>
      <c r="O198" s="59"/>
      <c r="P198" s="154">
        <f>O198*H198</f>
        <v>0</v>
      </c>
      <c r="Q198" s="154">
        <v>0</v>
      </c>
      <c r="R198" s="154">
        <f>Q198*H198</f>
        <v>0</v>
      </c>
      <c r="S198" s="154">
        <v>0</v>
      </c>
      <c r="T198" s="155">
        <f>S198*H198</f>
        <v>0</v>
      </c>
      <c r="U198" s="33"/>
      <c r="V198" s="33"/>
      <c r="W198" s="33"/>
      <c r="X198" s="33"/>
      <c r="Y198" s="33"/>
      <c r="Z198" s="33"/>
      <c r="AA198" s="33"/>
      <c r="AB198" s="33"/>
      <c r="AC198" s="33"/>
      <c r="AD198" s="33"/>
      <c r="AE198" s="33"/>
      <c r="AR198" s="156" t="s">
        <v>147</v>
      </c>
      <c r="AT198" s="156" t="s">
        <v>142</v>
      </c>
      <c r="AU198" s="156" t="s">
        <v>83</v>
      </c>
      <c r="AY198" s="18" t="s">
        <v>140</v>
      </c>
      <c r="BE198" s="157">
        <f>IF(N198="základní",J198,0)</f>
        <v>0</v>
      </c>
      <c r="BF198" s="157">
        <f>IF(N198="snížená",J198,0)</f>
        <v>0</v>
      </c>
      <c r="BG198" s="157">
        <f>IF(N198="zákl. přenesená",J198,0)</f>
        <v>0</v>
      </c>
      <c r="BH198" s="157">
        <f>IF(N198="sníž. přenesená",J198,0)</f>
        <v>0</v>
      </c>
      <c r="BI198" s="157">
        <f>IF(N198="nulová",J198,0)</f>
        <v>0</v>
      </c>
      <c r="BJ198" s="18" t="s">
        <v>81</v>
      </c>
      <c r="BK198" s="157">
        <f>ROUND(I198*H198,2)</f>
        <v>0</v>
      </c>
      <c r="BL198" s="18" t="s">
        <v>147</v>
      </c>
      <c r="BM198" s="156" t="s">
        <v>939</v>
      </c>
    </row>
    <row r="199" spans="1:65" s="2" customFormat="1" ht="19.5">
      <c r="A199" s="33"/>
      <c r="B199" s="34"/>
      <c r="C199" s="33"/>
      <c r="D199" s="158" t="s">
        <v>149</v>
      </c>
      <c r="E199" s="33"/>
      <c r="F199" s="159" t="s">
        <v>722</v>
      </c>
      <c r="G199" s="33"/>
      <c r="H199" s="33"/>
      <c r="I199" s="160"/>
      <c r="J199" s="33"/>
      <c r="K199" s="33"/>
      <c r="L199" s="34"/>
      <c r="M199" s="161"/>
      <c r="N199" s="162"/>
      <c r="O199" s="59"/>
      <c r="P199" s="59"/>
      <c r="Q199" s="59"/>
      <c r="R199" s="59"/>
      <c r="S199" s="59"/>
      <c r="T199" s="60"/>
      <c r="U199" s="33"/>
      <c r="V199" s="33"/>
      <c r="W199" s="33"/>
      <c r="X199" s="33"/>
      <c r="Y199" s="33"/>
      <c r="Z199" s="33"/>
      <c r="AA199" s="33"/>
      <c r="AB199" s="33"/>
      <c r="AC199" s="33"/>
      <c r="AD199" s="33"/>
      <c r="AE199" s="33"/>
      <c r="AT199" s="18" t="s">
        <v>149</v>
      </c>
      <c r="AU199" s="18" t="s">
        <v>83</v>
      </c>
    </row>
    <row r="200" spans="1:65" s="2" customFormat="1" ht="11.25">
      <c r="A200" s="33"/>
      <c r="B200" s="34"/>
      <c r="C200" s="33"/>
      <c r="D200" s="163" t="s">
        <v>151</v>
      </c>
      <c r="E200" s="33"/>
      <c r="F200" s="164" t="s">
        <v>723</v>
      </c>
      <c r="G200" s="33"/>
      <c r="H200" s="33"/>
      <c r="I200" s="160"/>
      <c r="J200" s="33"/>
      <c r="K200" s="33"/>
      <c r="L200" s="34"/>
      <c r="M200" s="161"/>
      <c r="N200" s="162"/>
      <c r="O200" s="59"/>
      <c r="P200" s="59"/>
      <c r="Q200" s="59"/>
      <c r="R200" s="59"/>
      <c r="S200" s="59"/>
      <c r="T200" s="60"/>
      <c r="U200" s="33"/>
      <c r="V200" s="33"/>
      <c r="W200" s="33"/>
      <c r="X200" s="33"/>
      <c r="Y200" s="33"/>
      <c r="Z200" s="33"/>
      <c r="AA200" s="33"/>
      <c r="AB200" s="33"/>
      <c r="AC200" s="33"/>
      <c r="AD200" s="33"/>
      <c r="AE200" s="33"/>
      <c r="AT200" s="18" t="s">
        <v>151</v>
      </c>
      <c r="AU200" s="18" t="s">
        <v>83</v>
      </c>
    </row>
    <row r="201" spans="1:65" s="13" customFormat="1" ht="11.25">
      <c r="B201" s="166"/>
      <c r="D201" s="158" t="s">
        <v>155</v>
      </c>
      <c r="E201" s="167" t="s">
        <v>1</v>
      </c>
      <c r="F201" s="168" t="s">
        <v>172</v>
      </c>
      <c r="H201" s="169">
        <v>6</v>
      </c>
      <c r="I201" s="170"/>
      <c r="L201" s="166"/>
      <c r="M201" s="171"/>
      <c r="N201" s="172"/>
      <c r="O201" s="172"/>
      <c r="P201" s="172"/>
      <c r="Q201" s="172"/>
      <c r="R201" s="172"/>
      <c r="S201" s="172"/>
      <c r="T201" s="173"/>
      <c r="AT201" s="167" t="s">
        <v>155</v>
      </c>
      <c r="AU201" s="167" t="s">
        <v>83</v>
      </c>
      <c r="AV201" s="13" t="s">
        <v>83</v>
      </c>
      <c r="AW201" s="13" t="s">
        <v>30</v>
      </c>
      <c r="AX201" s="13" t="s">
        <v>81</v>
      </c>
      <c r="AY201" s="167" t="s">
        <v>140</v>
      </c>
    </row>
    <row r="202" spans="1:65" s="2" customFormat="1" ht="16.5" customHeight="1">
      <c r="A202" s="33"/>
      <c r="B202" s="144"/>
      <c r="C202" s="182" t="s">
        <v>708</v>
      </c>
      <c r="D202" s="182" t="s">
        <v>231</v>
      </c>
      <c r="E202" s="183" t="s">
        <v>724</v>
      </c>
      <c r="F202" s="184" t="s">
        <v>725</v>
      </c>
      <c r="G202" s="185" t="s">
        <v>393</v>
      </c>
      <c r="H202" s="186">
        <v>6</v>
      </c>
      <c r="I202" s="187"/>
      <c r="J202" s="188">
        <f>ROUND(I202*H202,2)</f>
        <v>0</v>
      </c>
      <c r="K202" s="184" t="s">
        <v>146</v>
      </c>
      <c r="L202" s="189"/>
      <c r="M202" s="190" t="s">
        <v>1</v>
      </c>
      <c r="N202" s="191" t="s">
        <v>38</v>
      </c>
      <c r="O202" s="59"/>
      <c r="P202" s="154">
        <f>O202*H202</f>
        <v>0</v>
      </c>
      <c r="Q202" s="154">
        <v>1E-3</v>
      </c>
      <c r="R202" s="154">
        <f>Q202*H202</f>
        <v>6.0000000000000001E-3</v>
      </c>
      <c r="S202" s="154">
        <v>0</v>
      </c>
      <c r="T202" s="155">
        <f>S202*H202</f>
        <v>0</v>
      </c>
      <c r="U202" s="33"/>
      <c r="V202" s="33"/>
      <c r="W202" s="33"/>
      <c r="X202" s="33"/>
      <c r="Y202" s="33"/>
      <c r="Z202" s="33"/>
      <c r="AA202" s="33"/>
      <c r="AB202" s="33"/>
      <c r="AC202" s="33"/>
      <c r="AD202" s="33"/>
      <c r="AE202" s="33"/>
      <c r="AR202" s="156" t="s">
        <v>199</v>
      </c>
      <c r="AT202" s="156" t="s">
        <v>231</v>
      </c>
      <c r="AU202" s="156" t="s">
        <v>83</v>
      </c>
      <c r="AY202" s="18" t="s">
        <v>140</v>
      </c>
      <c r="BE202" s="157">
        <f>IF(N202="základní",J202,0)</f>
        <v>0</v>
      </c>
      <c r="BF202" s="157">
        <f>IF(N202="snížená",J202,0)</f>
        <v>0</v>
      </c>
      <c r="BG202" s="157">
        <f>IF(N202="zákl. přenesená",J202,0)</f>
        <v>0</v>
      </c>
      <c r="BH202" s="157">
        <f>IF(N202="sníž. přenesená",J202,0)</f>
        <v>0</v>
      </c>
      <c r="BI202" s="157">
        <f>IF(N202="nulová",J202,0)</f>
        <v>0</v>
      </c>
      <c r="BJ202" s="18" t="s">
        <v>81</v>
      </c>
      <c r="BK202" s="157">
        <f>ROUND(I202*H202,2)</f>
        <v>0</v>
      </c>
      <c r="BL202" s="18" t="s">
        <v>147</v>
      </c>
      <c r="BM202" s="156" t="s">
        <v>940</v>
      </c>
    </row>
    <row r="203" spans="1:65" s="2" customFormat="1" ht="11.25">
      <c r="A203" s="33"/>
      <c r="B203" s="34"/>
      <c r="C203" s="33"/>
      <c r="D203" s="158" t="s">
        <v>149</v>
      </c>
      <c r="E203" s="33"/>
      <c r="F203" s="159" t="s">
        <v>725</v>
      </c>
      <c r="G203" s="33"/>
      <c r="H203" s="33"/>
      <c r="I203" s="160"/>
      <c r="J203" s="33"/>
      <c r="K203" s="33"/>
      <c r="L203" s="34"/>
      <c r="M203" s="161"/>
      <c r="N203" s="162"/>
      <c r="O203" s="59"/>
      <c r="P203" s="59"/>
      <c r="Q203" s="59"/>
      <c r="R203" s="59"/>
      <c r="S203" s="59"/>
      <c r="T203" s="60"/>
      <c r="U203" s="33"/>
      <c r="V203" s="33"/>
      <c r="W203" s="33"/>
      <c r="X203" s="33"/>
      <c r="Y203" s="33"/>
      <c r="Z203" s="33"/>
      <c r="AA203" s="33"/>
      <c r="AB203" s="33"/>
      <c r="AC203" s="33"/>
      <c r="AD203" s="33"/>
      <c r="AE203" s="33"/>
      <c r="AT203" s="18" t="s">
        <v>149</v>
      </c>
      <c r="AU203" s="18" t="s">
        <v>83</v>
      </c>
    </row>
    <row r="204" spans="1:65" s="13" customFormat="1" ht="11.25">
      <c r="B204" s="166"/>
      <c r="D204" s="158" t="s">
        <v>155</v>
      </c>
      <c r="E204" s="167" t="s">
        <v>1</v>
      </c>
      <c r="F204" s="168" t="s">
        <v>172</v>
      </c>
      <c r="H204" s="169">
        <v>6</v>
      </c>
      <c r="I204" s="170"/>
      <c r="L204" s="166"/>
      <c r="M204" s="171"/>
      <c r="N204" s="172"/>
      <c r="O204" s="172"/>
      <c r="P204" s="172"/>
      <c r="Q204" s="172"/>
      <c r="R204" s="172"/>
      <c r="S204" s="172"/>
      <c r="T204" s="173"/>
      <c r="AT204" s="167" t="s">
        <v>155</v>
      </c>
      <c r="AU204" s="167" t="s">
        <v>83</v>
      </c>
      <c r="AV204" s="13" t="s">
        <v>83</v>
      </c>
      <c r="AW204" s="13" t="s">
        <v>30</v>
      </c>
      <c r="AX204" s="13" t="s">
        <v>81</v>
      </c>
      <c r="AY204" s="167" t="s">
        <v>140</v>
      </c>
    </row>
    <row r="205" spans="1:65" s="2" customFormat="1" ht="24.2" customHeight="1">
      <c r="A205" s="33"/>
      <c r="B205" s="144"/>
      <c r="C205" s="145" t="s">
        <v>8</v>
      </c>
      <c r="D205" s="145" t="s">
        <v>142</v>
      </c>
      <c r="E205" s="146" t="s">
        <v>727</v>
      </c>
      <c r="F205" s="147" t="s">
        <v>728</v>
      </c>
      <c r="G205" s="148" t="s">
        <v>393</v>
      </c>
      <c r="H205" s="149">
        <v>3</v>
      </c>
      <c r="I205" s="150"/>
      <c r="J205" s="151">
        <f>ROUND(I205*H205,2)</f>
        <v>0</v>
      </c>
      <c r="K205" s="147" t="s">
        <v>238</v>
      </c>
      <c r="L205" s="34"/>
      <c r="M205" s="152" t="s">
        <v>1</v>
      </c>
      <c r="N205" s="153" t="s">
        <v>38</v>
      </c>
      <c r="O205" s="59"/>
      <c r="P205" s="154">
        <f>O205*H205</f>
        <v>0</v>
      </c>
      <c r="Q205" s="154">
        <v>0.34089999999999998</v>
      </c>
      <c r="R205" s="154">
        <f>Q205*H205</f>
        <v>1.0226999999999999</v>
      </c>
      <c r="S205" s="154">
        <v>0</v>
      </c>
      <c r="T205" s="155">
        <f>S205*H205</f>
        <v>0</v>
      </c>
      <c r="U205" s="33"/>
      <c r="V205" s="33"/>
      <c r="W205" s="33"/>
      <c r="X205" s="33"/>
      <c r="Y205" s="33"/>
      <c r="Z205" s="33"/>
      <c r="AA205" s="33"/>
      <c r="AB205" s="33"/>
      <c r="AC205" s="33"/>
      <c r="AD205" s="33"/>
      <c r="AE205" s="33"/>
      <c r="AR205" s="156" t="s">
        <v>147</v>
      </c>
      <c r="AT205" s="156" t="s">
        <v>142</v>
      </c>
      <c r="AU205" s="156" t="s">
        <v>83</v>
      </c>
      <c r="AY205" s="18" t="s">
        <v>140</v>
      </c>
      <c r="BE205" s="157">
        <f>IF(N205="základní",J205,0)</f>
        <v>0</v>
      </c>
      <c r="BF205" s="157">
        <f>IF(N205="snížená",J205,0)</f>
        <v>0</v>
      </c>
      <c r="BG205" s="157">
        <f>IF(N205="zákl. přenesená",J205,0)</f>
        <v>0</v>
      </c>
      <c r="BH205" s="157">
        <f>IF(N205="sníž. přenesená",J205,0)</f>
        <v>0</v>
      </c>
      <c r="BI205" s="157">
        <f>IF(N205="nulová",J205,0)</f>
        <v>0</v>
      </c>
      <c r="BJ205" s="18" t="s">
        <v>81</v>
      </c>
      <c r="BK205" s="157">
        <f>ROUND(I205*H205,2)</f>
        <v>0</v>
      </c>
      <c r="BL205" s="18" t="s">
        <v>147</v>
      </c>
      <c r="BM205" s="156" t="s">
        <v>941</v>
      </c>
    </row>
    <row r="206" spans="1:65" s="2" customFormat="1" ht="19.5">
      <c r="A206" s="33"/>
      <c r="B206" s="34"/>
      <c r="C206" s="33"/>
      <c r="D206" s="158" t="s">
        <v>149</v>
      </c>
      <c r="E206" s="33"/>
      <c r="F206" s="159" t="s">
        <v>730</v>
      </c>
      <c r="G206" s="33"/>
      <c r="H206" s="33"/>
      <c r="I206" s="160"/>
      <c r="J206" s="33"/>
      <c r="K206" s="33"/>
      <c r="L206" s="34"/>
      <c r="M206" s="161"/>
      <c r="N206" s="162"/>
      <c r="O206" s="59"/>
      <c r="P206" s="59"/>
      <c r="Q206" s="59"/>
      <c r="R206" s="59"/>
      <c r="S206" s="59"/>
      <c r="T206" s="60"/>
      <c r="U206" s="33"/>
      <c r="V206" s="33"/>
      <c r="W206" s="33"/>
      <c r="X206" s="33"/>
      <c r="Y206" s="33"/>
      <c r="Z206" s="33"/>
      <c r="AA206" s="33"/>
      <c r="AB206" s="33"/>
      <c r="AC206" s="33"/>
      <c r="AD206" s="33"/>
      <c r="AE206" s="33"/>
      <c r="AT206" s="18" t="s">
        <v>149</v>
      </c>
      <c r="AU206" s="18" t="s">
        <v>83</v>
      </c>
    </row>
    <row r="207" spans="1:65" s="2" customFormat="1" ht="97.5">
      <c r="A207" s="33"/>
      <c r="B207" s="34"/>
      <c r="C207" s="33"/>
      <c r="D207" s="158" t="s">
        <v>153</v>
      </c>
      <c r="E207" s="33"/>
      <c r="F207" s="165" t="s">
        <v>731</v>
      </c>
      <c r="G207" s="33"/>
      <c r="H207" s="33"/>
      <c r="I207" s="160"/>
      <c r="J207" s="33"/>
      <c r="K207" s="33"/>
      <c r="L207" s="34"/>
      <c r="M207" s="161"/>
      <c r="N207" s="162"/>
      <c r="O207" s="59"/>
      <c r="P207" s="59"/>
      <c r="Q207" s="59"/>
      <c r="R207" s="59"/>
      <c r="S207" s="59"/>
      <c r="T207" s="60"/>
      <c r="U207" s="33"/>
      <c r="V207" s="33"/>
      <c r="W207" s="33"/>
      <c r="X207" s="33"/>
      <c r="Y207" s="33"/>
      <c r="Z207" s="33"/>
      <c r="AA207" s="33"/>
      <c r="AB207" s="33"/>
      <c r="AC207" s="33"/>
      <c r="AD207" s="33"/>
      <c r="AE207" s="33"/>
      <c r="AT207" s="18" t="s">
        <v>153</v>
      </c>
      <c r="AU207" s="18" t="s">
        <v>83</v>
      </c>
    </row>
    <row r="208" spans="1:65" s="13" customFormat="1" ht="11.25">
      <c r="B208" s="166"/>
      <c r="D208" s="158" t="s">
        <v>155</v>
      </c>
      <c r="E208" s="167" t="s">
        <v>1</v>
      </c>
      <c r="F208" s="168" t="s">
        <v>732</v>
      </c>
      <c r="H208" s="169">
        <v>3</v>
      </c>
      <c r="I208" s="170"/>
      <c r="L208" s="166"/>
      <c r="M208" s="171"/>
      <c r="N208" s="172"/>
      <c r="O208" s="172"/>
      <c r="P208" s="172"/>
      <c r="Q208" s="172"/>
      <c r="R208" s="172"/>
      <c r="S208" s="172"/>
      <c r="T208" s="173"/>
      <c r="AT208" s="167" t="s">
        <v>155</v>
      </c>
      <c r="AU208" s="167" t="s">
        <v>83</v>
      </c>
      <c r="AV208" s="13" t="s">
        <v>83</v>
      </c>
      <c r="AW208" s="13" t="s">
        <v>30</v>
      </c>
      <c r="AX208" s="13" t="s">
        <v>81</v>
      </c>
      <c r="AY208" s="167" t="s">
        <v>140</v>
      </c>
    </row>
    <row r="209" spans="1:65" s="2" customFormat="1" ht="21.75" customHeight="1">
      <c r="A209" s="33"/>
      <c r="B209" s="144"/>
      <c r="C209" s="182" t="s">
        <v>606</v>
      </c>
      <c r="D209" s="182" t="s">
        <v>231</v>
      </c>
      <c r="E209" s="183" t="s">
        <v>733</v>
      </c>
      <c r="F209" s="184" t="s">
        <v>734</v>
      </c>
      <c r="G209" s="185" t="s">
        <v>393</v>
      </c>
      <c r="H209" s="186">
        <v>3</v>
      </c>
      <c r="I209" s="187"/>
      <c r="J209" s="188">
        <f>ROUND(I209*H209,2)</f>
        <v>0</v>
      </c>
      <c r="K209" s="184" t="s">
        <v>1</v>
      </c>
      <c r="L209" s="189"/>
      <c r="M209" s="190" t="s">
        <v>1</v>
      </c>
      <c r="N209" s="191" t="s">
        <v>38</v>
      </c>
      <c r="O209" s="59"/>
      <c r="P209" s="154">
        <f>O209*H209</f>
        <v>0</v>
      </c>
      <c r="Q209" s="154">
        <v>0</v>
      </c>
      <c r="R209" s="154">
        <f>Q209*H209</f>
        <v>0</v>
      </c>
      <c r="S209" s="154">
        <v>0</v>
      </c>
      <c r="T209" s="155">
        <f>S209*H209</f>
        <v>0</v>
      </c>
      <c r="U209" s="33"/>
      <c r="V209" s="33"/>
      <c r="W209" s="33"/>
      <c r="X209" s="33"/>
      <c r="Y209" s="33"/>
      <c r="Z209" s="33"/>
      <c r="AA209" s="33"/>
      <c r="AB209" s="33"/>
      <c r="AC209" s="33"/>
      <c r="AD209" s="33"/>
      <c r="AE209" s="33"/>
      <c r="AR209" s="156" t="s">
        <v>199</v>
      </c>
      <c r="AT209" s="156" t="s">
        <v>231</v>
      </c>
      <c r="AU209" s="156" t="s">
        <v>83</v>
      </c>
      <c r="AY209" s="18" t="s">
        <v>140</v>
      </c>
      <c r="BE209" s="157">
        <f>IF(N209="základní",J209,0)</f>
        <v>0</v>
      </c>
      <c r="BF209" s="157">
        <f>IF(N209="snížená",J209,0)</f>
        <v>0</v>
      </c>
      <c r="BG209" s="157">
        <f>IF(N209="zákl. přenesená",J209,0)</f>
        <v>0</v>
      </c>
      <c r="BH209" s="157">
        <f>IF(N209="sníž. přenesená",J209,0)</f>
        <v>0</v>
      </c>
      <c r="BI209" s="157">
        <f>IF(N209="nulová",J209,0)</f>
        <v>0</v>
      </c>
      <c r="BJ209" s="18" t="s">
        <v>81</v>
      </c>
      <c r="BK209" s="157">
        <f>ROUND(I209*H209,2)</f>
        <v>0</v>
      </c>
      <c r="BL209" s="18" t="s">
        <v>147</v>
      </c>
      <c r="BM209" s="156" t="s">
        <v>942</v>
      </c>
    </row>
    <row r="210" spans="1:65" s="2" customFormat="1" ht="11.25">
      <c r="A210" s="33"/>
      <c r="B210" s="34"/>
      <c r="C210" s="33"/>
      <c r="D210" s="158" t="s">
        <v>149</v>
      </c>
      <c r="E210" s="33"/>
      <c r="F210" s="159" t="s">
        <v>736</v>
      </c>
      <c r="G210" s="33"/>
      <c r="H210" s="33"/>
      <c r="I210" s="160"/>
      <c r="J210" s="33"/>
      <c r="K210" s="33"/>
      <c r="L210" s="34"/>
      <c r="M210" s="161"/>
      <c r="N210" s="162"/>
      <c r="O210" s="59"/>
      <c r="P210" s="59"/>
      <c r="Q210" s="59"/>
      <c r="R210" s="59"/>
      <c r="S210" s="59"/>
      <c r="T210" s="60"/>
      <c r="U210" s="33"/>
      <c r="V210" s="33"/>
      <c r="W210" s="33"/>
      <c r="X210" s="33"/>
      <c r="Y210" s="33"/>
      <c r="Z210" s="33"/>
      <c r="AA210" s="33"/>
      <c r="AB210" s="33"/>
      <c r="AC210" s="33"/>
      <c r="AD210" s="33"/>
      <c r="AE210" s="33"/>
      <c r="AT210" s="18" t="s">
        <v>149</v>
      </c>
      <c r="AU210" s="18" t="s">
        <v>83</v>
      </c>
    </row>
    <row r="211" spans="1:65" s="13" customFormat="1" ht="11.25">
      <c r="B211" s="166"/>
      <c r="D211" s="158" t="s">
        <v>155</v>
      </c>
      <c r="E211" s="167" t="s">
        <v>1</v>
      </c>
      <c r="F211" s="168" t="s">
        <v>158</v>
      </c>
      <c r="H211" s="169">
        <v>3</v>
      </c>
      <c r="I211" s="170"/>
      <c r="L211" s="166"/>
      <c r="M211" s="171"/>
      <c r="N211" s="172"/>
      <c r="O211" s="172"/>
      <c r="P211" s="172"/>
      <c r="Q211" s="172"/>
      <c r="R211" s="172"/>
      <c r="S211" s="172"/>
      <c r="T211" s="173"/>
      <c r="AT211" s="167" t="s">
        <v>155</v>
      </c>
      <c r="AU211" s="167" t="s">
        <v>83</v>
      </c>
      <c r="AV211" s="13" t="s">
        <v>83</v>
      </c>
      <c r="AW211" s="13" t="s">
        <v>30</v>
      </c>
      <c r="AX211" s="13" t="s">
        <v>81</v>
      </c>
      <c r="AY211" s="167" t="s">
        <v>140</v>
      </c>
    </row>
    <row r="212" spans="1:65" s="2" customFormat="1" ht="24.2" customHeight="1">
      <c r="A212" s="33"/>
      <c r="B212" s="144"/>
      <c r="C212" s="182" t="s">
        <v>257</v>
      </c>
      <c r="D212" s="182" t="s">
        <v>231</v>
      </c>
      <c r="E212" s="183" t="s">
        <v>738</v>
      </c>
      <c r="F212" s="184" t="s">
        <v>739</v>
      </c>
      <c r="G212" s="185" t="s">
        <v>393</v>
      </c>
      <c r="H212" s="186">
        <v>3</v>
      </c>
      <c r="I212" s="187"/>
      <c r="J212" s="188">
        <f>ROUND(I212*H212,2)</f>
        <v>0</v>
      </c>
      <c r="K212" s="184" t="s">
        <v>146</v>
      </c>
      <c r="L212" s="189"/>
      <c r="M212" s="190" t="s">
        <v>1</v>
      </c>
      <c r="N212" s="191" t="s">
        <v>38</v>
      </c>
      <c r="O212" s="59"/>
      <c r="P212" s="154">
        <f>O212*H212</f>
        <v>0</v>
      </c>
      <c r="Q212" s="154">
        <v>2.7E-2</v>
      </c>
      <c r="R212" s="154">
        <f>Q212*H212</f>
        <v>8.1000000000000003E-2</v>
      </c>
      <c r="S212" s="154">
        <v>0</v>
      </c>
      <c r="T212" s="155">
        <f>S212*H212</f>
        <v>0</v>
      </c>
      <c r="U212" s="33"/>
      <c r="V212" s="33"/>
      <c r="W212" s="33"/>
      <c r="X212" s="33"/>
      <c r="Y212" s="33"/>
      <c r="Z212" s="33"/>
      <c r="AA212" s="33"/>
      <c r="AB212" s="33"/>
      <c r="AC212" s="33"/>
      <c r="AD212" s="33"/>
      <c r="AE212" s="33"/>
      <c r="AR212" s="156" t="s">
        <v>199</v>
      </c>
      <c r="AT212" s="156" t="s">
        <v>231</v>
      </c>
      <c r="AU212" s="156" t="s">
        <v>83</v>
      </c>
      <c r="AY212" s="18" t="s">
        <v>140</v>
      </c>
      <c r="BE212" s="157">
        <f>IF(N212="základní",J212,0)</f>
        <v>0</v>
      </c>
      <c r="BF212" s="157">
        <f>IF(N212="snížená",J212,0)</f>
        <v>0</v>
      </c>
      <c r="BG212" s="157">
        <f>IF(N212="zákl. přenesená",J212,0)</f>
        <v>0</v>
      </c>
      <c r="BH212" s="157">
        <f>IF(N212="sníž. přenesená",J212,0)</f>
        <v>0</v>
      </c>
      <c r="BI212" s="157">
        <f>IF(N212="nulová",J212,0)</f>
        <v>0</v>
      </c>
      <c r="BJ212" s="18" t="s">
        <v>81</v>
      </c>
      <c r="BK212" s="157">
        <f>ROUND(I212*H212,2)</f>
        <v>0</v>
      </c>
      <c r="BL212" s="18" t="s">
        <v>147</v>
      </c>
      <c r="BM212" s="156" t="s">
        <v>943</v>
      </c>
    </row>
    <row r="213" spans="1:65" s="2" customFormat="1" ht="11.25">
      <c r="A213" s="33"/>
      <c r="B213" s="34"/>
      <c r="C213" s="33"/>
      <c r="D213" s="158" t="s">
        <v>149</v>
      </c>
      <c r="E213" s="33"/>
      <c r="F213" s="159" t="s">
        <v>739</v>
      </c>
      <c r="G213" s="33"/>
      <c r="H213" s="33"/>
      <c r="I213" s="160"/>
      <c r="J213" s="33"/>
      <c r="K213" s="33"/>
      <c r="L213" s="34"/>
      <c r="M213" s="161"/>
      <c r="N213" s="162"/>
      <c r="O213" s="59"/>
      <c r="P213" s="59"/>
      <c r="Q213" s="59"/>
      <c r="R213" s="59"/>
      <c r="S213" s="59"/>
      <c r="T213" s="60"/>
      <c r="U213" s="33"/>
      <c r="V213" s="33"/>
      <c r="W213" s="33"/>
      <c r="X213" s="33"/>
      <c r="Y213" s="33"/>
      <c r="Z213" s="33"/>
      <c r="AA213" s="33"/>
      <c r="AB213" s="33"/>
      <c r="AC213" s="33"/>
      <c r="AD213" s="33"/>
      <c r="AE213" s="33"/>
      <c r="AT213" s="18" t="s">
        <v>149</v>
      </c>
      <c r="AU213" s="18" t="s">
        <v>83</v>
      </c>
    </row>
    <row r="214" spans="1:65" s="13" customFormat="1" ht="11.25">
      <c r="B214" s="166"/>
      <c r="D214" s="158" t="s">
        <v>155</v>
      </c>
      <c r="E214" s="167" t="s">
        <v>1</v>
      </c>
      <c r="F214" s="168" t="s">
        <v>732</v>
      </c>
      <c r="H214" s="169">
        <v>3</v>
      </c>
      <c r="I214" s="170"/>
      <c r="L214" s="166"/>
      <c r="M214" s="171"/>
      <c r="N214" s="172"/>
      <c r="O214" s="172"/>
      <c r="P214" s="172"/>
      <c r="Q214" s="172"/>
      <c r="R214" s="172"/>
      <c r="S214" s="172"/>
      <c r="T214" s="173"/>
      <c r="AT214" s="167" t="s">
        <v>155</v>
      </c>
      <c r="AU214" s="167" t="s">
        <v>83</v>
      </c>
      <c r="AV214" s="13" t="s">
        <v>83</v>
      </c>
      <c r="AW214" s="13" t="s">
        <v>30</v>
      </c>
      <c r="AX214" s="13" t="s">
        <v>81</v>
      </c>
      <c r="AY214" s="167" t="s">
        <v>140</v>
      </c>
    </row>
    <row r="215" spans="1:65" s="2" customFormat="1" ht="21.75" customHeight="1">
      <c r="A215" s="33"/>
      <c r="B215" s="144"/>
      <c r="C215" s="182" t="s">
        <v>206</v>
      </c>
      <c r="D215" s="182" t="s">
        <v>231</v>
      </c>
      <c r="E215" s="183" t="s">
        <v>741</v>
      </c>
      <c r="F215" s="184" t="s">
        <v>742</v>
      </c>
      <c r="G215" s="185" t="s">
        <v>393</v>
      </c>
      <c r="H215" s="186">
        <v>3</v>
      </c>
      <c r="I215" s="187"/>
      <c r="J215" s="188">
        <f>ROUND(I215*H215,2)</f>
        <v>0</v>
      </c>
      <c r="K215" s="184" t="s">
        <v>146</v>
      </c>
      <c r="L215" s="189"/>
      <c r="M215" s="190" t="s">
        <v>1</v>
      </c>
      <c r="N215" s="191" t="s">
        <v>38</v>
      </c>
      <c r="O215" s="59"/>
      <c r="P215" s="154">
        <f>O215*H215</f>
        <v>0</v>
      </c>
      <c r="Q215" s="154">
        <v>8.5000000000000006E-3</v>
      </c>
      <c r="R215" s="154">
        <f>Q215*H215</f>
        <v>2.5500000000000002E-2</v>
      </c>
      <c r="S215" s="154">
        <v>0</v>
      </c>
      <c r="T215" s="155">
        <f>S215*H215</f>
        <v>0</v>
      </c>
      <c r="U215" s="33"/>
      <c r="V215" s="33"/>
      <c r="W215" s="33"/>
      <c r="X215" s="33"/>
      <c r="Y215" s="33"/>
      <c r="Z215" s="33"/>
      <c r="AA215" s="33"/>
      <c r="AB215" s="33"/>
      <c r="AC215" s="33"/>
      <c r="AD215" s="33"/>
      <c r="AE215" s="33"/>
      <c r="AR215" s="156" t="s">
        <v>199</v>
      </c>
      <c r="AT215" s="156" t="s">
        <v>231</v>
      </c>
      <c r="AU215" s="156" t="s">
        <v>83</v>
      </c>
      <c r="AY215" s="18" t="s">
        <v>140</v>
      </c>
      <c r="BE215" s="157">
        <f>IF(N215="základní",J215,0)</f>
        <v>0</v>
      </c>
      <c r="BF215" s="157">
        <f>IF(N215="snížená",J215,0)</f>
        <v>0</v>
      </c>
      <c r="BG215" s="157">
        <f>IF(N215="zákl. přenesená",J215,0)</f>
        <v>0</v>
      </c>
      <c r="BH215" s="157">
        <f>IF(N215="sníž. přenesená",J215,0)</f>
        <v>0</v>
      </c>
      <c r="BI215" s="157">
        <f>IF(N215="nulová",J215,0)</f>
        <v>0</v>
      </c>
      <c r="BJ215" s="18" t="s">
        <v>81</v>
      </c>
      <c r="BK215" s="157">
        <f>ROUND(I215*H215,2)</f>
        <v>0</v>
      </c>
      <c r="BL215" s="18" t="s">
        <v>147</v>
      </c>
      <c r="BM215" s="156" t="s">
        <v>944</v>
      </c>
    </row>
    <row r="216" spans="1:65" s="2" customFormat="1" ht="11.25">
      <c r="A216" s="33"/>
      <c r="B216" s="34"/>
      <c r="C216" s="33"/>
      <c r="D216" s="158" t="s">
        <v>149</v>
      </c>
      <c r="E216" s="33"/>
      <c r="F216" s="159" t="s">
        <v>742</v>
      </c>
      <c r="G216" s="33"/>
      <c r="H216" s="33"/>
      <c r="I216" s="160"/>
      <c r="J216" s="33"/>
      <c r="K216" s="33"/>
      <c r="L216" s="34"/>
      <c r="M216" s="161"/>
      <c r="N216" s="162"/>
      <c r="O216" s="59"/>
      <c r="P216" s="59"/>
      <c r="Q216" s="59"/>
      <c r="R216" s="59"/>
      <c r="S216" s="59"/>
      <c r="T216" s="60"/>
      <c r="U216" s="33"/>
      <c r="V216" s="33"/>
      <c r="W216" s="33"/>
      <c r="X216" s="33"/>
      <c r="Y216" s="33"/>
      <c r="Z216" s="33"/>
      <c r="AA216" s="33"/>
      <c r="AB216" s="33"/>
      <c r="AC216" s="33"/>
      <c r="AD216" s="33"/>
      <c r="AE216" s="33"/>
      <c r="AT216" s="18" t="s">
        <v>149</v>
      </c>
      <c r="AU216" s="18" t="s">
        <v>83</v>
      </c>
    </row>
    <row r="217" spans="1:65" s="13" customFormat="1" ht="11.25">
      <c r="B217" s="166"/>
      <c r="D217" s="158" t="s">
        <v>155</v>
      </c>
      <c r="E217" s="167" t="s">
        <v>1</v>
      </c>
      <c r="F217" s="168" t="s">
        <v>732</v>
      </c>
      <c r="H217" s="169">
        <v>3</v>
      </c>
      <c r="I217" s="170"/>
      <c r="L217" s="166"/>
      <c r="M217" s="171"/>
      <c r="N217" s="172"/>
      <c r="O217" s="172"/>
      <c r="P217" s="172"/>
      <c r="Q217" s="172"/>
      <c r="R217" s="172"/>
      <c r="S217" s="172"/>
      <c r="T217" s="173"/>
      <c r="AT217" s="167" t="s">
        <v>155</v>
      </c>
      <c r="AU217" s="167" t="s">
        <v>83</v>
      </c>
      <c r="AV217" s="13" t="s">
        <v>83</v>
      </c>
      <c r="AW217" s="13" t="s">
        <v>30</v>
      </c>
      <c r="AX217" s="13" t="s">
        <v>81</v>
      </c>
      <c r="AY217" s="167" t="s">
        <v>140</v>
      </c>
    </row>
    <row r="218" spans="1:65" s="2" customFormat="1" ht="16.5" customHeight="1">
      <c r="A218" s="33"/>
      <c r="B218" s="144"/>
      <c r="C218" s="182" t="s">
        <v>833</v>
      </c>
      <c r="D218" s="182" t="s">
        <v>231</v>
      </c>
      <c r="E218" s="183" t="s">
        <v>744</v>
      </c>
      <c r="F218" s="184" t="s">
        <v>745</v>
      </c>
      <c r="G218" s="185" t="s">
        <v>393</v>
      </c>
      <c r="H218" s="186">
        <v>3</v>
      </c>
      <c r="I218" s="187"/>
      <c r="J218" s="188">
        <f>ROUND(I218*H218,2)</f>
        <v>0</v>
      </c>
      <c r="K218" s="184" t="s">
        <v>1</v>
      </c>
      <c r="L218" s="189"/>
      <c r="M218" s="190" t="s">
        <v>1</v>
      </c>
      <c r="N218" s="191" t="s">
        <v>38</v>
      </c>
      <c r="O218" s="59"/>
      <c r="P218" s="154">
        <f>O218*H218</f>
        <v>0</v>
      </c>
      <c r="Q218" s="154">
        <v>0</v>
      </c>
      <c r="R218" s="154">
        <f>Q218*H218</f>
        <v>0</v>
      </c>
      <c r="S218" s="154">
        <v>0</v>
      </c>
      <c r="T218" s="155">
        <f>S218*H218</f>
        <v>0</v>
      </c>
      <c r="U218" s="33"/>
      <c r="V218" s="33"/>
      <c r="W218" s="33"/>
      <c r="X218" s="33"/>
      <c r="Y218" s="33"/>
      <c r="Z218" s="33"/>
      <c r="AA218" s="33"/>
      <c r="AB218" s="33"/>
      <c r="AC218" s="33"/>
      <c r="AD218" s="33"/>
      <c r="AE218" s="33"/>
      <c r="AR218" s="156" t="s">
        <v>199</v>
      </c>
      <c r="AT218" s="156" t="s">
        <v>231</v>
      </c>
      <c r="AU218" s="156" t="s">
        <v>83</v>
      </c>
      <c r="AY218" s="18" t="s">
        <v>140</v>
      </c>
      <c r="BE218" s="157">
        <f>IF(N218="základní",J218,0)</f>
        <v>0</v>
      </c>
      <c r="BF218" s="157">
        <f>IF(N218="snížená",J218,0)</f>
        <v>0</v>
      </c>
      <c r="BG218" s="157">
        <f>IF(N218="zákl. přenesená",J218,0)</f>
        <v>0</v>
      </c>
      <c r="BH218" s="157">
        <f>IF(N218="sníž. přenesená",J218,0)</f>
        <v>0</v>
      </c>
      <c r="BI218" s="157">
        <f>IF(N218="nulová",J218,0)</f>
        <v>0</v>
      </c>
      <c r="BJ218" s="18" t="s">
        <v>81</v>
      </c>
      <c r="BK218" s="157">
        <f>ROUND(I218*H218,2)</f>
        <v>0</v>
      </c>
      <c r="BL218" s="18" t="s">
        <v>147</v>
      </c>
      <c r="BM218" s="156" t="s">
        <v>945</v>
      </c>
    </row>
    <row r="219" spans="1:65" s="2" customFormat="1" ht="11.25">
      <c r="A219" s="33"/>
      <c r="B219" s="34"/>
      <c r="C219" s="33"/>
      <c r="D219" s="158" t="s">
        <v>149</v>
      </c>
      <c r="E219" s="33"/>
      <c r="F219" s="159" t="s">
        <v>745</v>
      </c>
      <c r="G219" s="33"/>
      <c r="H219" s="33"/>
      <c r="I219" s="160"/>
      <c r="J219" s="33"/>
      <c r="K219" s="33"/>
      <c r="L219" s="34"/>
      <c r="M219" s="161"/>
      <c r="N219" s="162"/>
      <c r="O219" s="59"/>
      <c r="P219" s="59"/>
      <c r="Q219" s="59"/>
      <c r="R219" s="59"/>
      <c r="S219" s="59"/>
      <c r="T219" s="60"/>
      <c r="U219" s="33"/>
      <c r="V219" s="33"/>
      <c r="W219" s="33"/>
      <c r="X219" s="33"/>
      <c r="Y219" s="33"/>
      <c r="Z219" s="33"/>
      <c r="AA219" s="33"/>
      <c r="AB219" s="33"/>
      <c r="AC219" s="33"/>
      <c r="AD219" s="33"/>
      <c r="AE219" s="33"/>
      <c r="AT219" s="18" t="s">
        <v>149</v>
      </c>
      <c r="AU219" s="18" t="s">
        <v>83</v>
      </c>
    </row>
    <row r="220" spans="1:65" s="13" customFormat="1" ht="11.25">
      <c r="B220" s="166"/>
      <c r="D220" s="158" t="s">
        <v>155</v>
      </c>
      <c r="E220" s="167" t="s">
        <v>1</v>
      </c>
      <c r="F220" s="168" t="s">
        <v>158</v>
      </c>
      <c r="H220" s="169">
        <v>3</v>
      </c>
      <c r="I220" s="170"/>
      <c r="L220" s="166"/>
      <c r="M220" s="171"/>
      <c r="N220" s="172"/>
      <c r="O220" s="172"/>
      <c r="P220" s="172"/>
      <c r="Q220" s="172"/>
      <c r="R220" s="172"/>
      <c r="S220" s="172"/>
      <c r="T220" s="173"/>
      <c r="AT220" s="167" t="s">
        <v>155</v>
      </c>
      <c r="AU220" s="167" t="s">
        <v>83</v>
      </c>
      <c r="AV220" s="13" t="s">
        <v>83</v>
      </c>
      <c r="AW220" s="13" t="s">
        <v>30</v>
      </c>
      <c r="AX220" s="13" t="s">
        <v>81</v>
      </c>
      <c r="AY220" s="167" t="s">
        <v>140</v>
      </c>
    </row>
    <row r="221" spans="1:65" s="2" customFormat="1" ht="16.5" customHeight="1">
      <c r="A221" s="33"/>
      <c r="B221" s="144"/>
      <c r="C221" s="145" t="s">
        <v>314</v>
      </c>
      <c r="D221" s="145" t="s">
        <v>142</v>
      </c>
      <c r="E221" s="146" t="s">
        <v>782</v>
      </c>
      <c r="F221" s="147" t="s">
        <v>946</v>
      </c>
      <c r="G221" s="148" t="s">
        <v>393</v>
      </c>
      <c r="H221" s="149">
        <v>2</v>
      </c>
      <c r="I221" s="150"/>
      <c r="J221" s="151">
        <f>ROUND(I221*H221,2)</f>
        <v>0</v>
      </c>
      <c r="K221" s="147" t="s">
        <v>1</v>
      </c>
      <c r="L221" s="34"/>
      <c r="M221" s="152" t="s">
        <v>1</v>
      </c>
      <c r="N221" s="153" t="s">
        <v>38</v>
      </c>
      <c r="O221" s="59"/>
      <c r="P221" s="154">
        <f>O221*H221</f>
        <v>0</v>
      </c>
      <c r="Q221" s="154">
        <v>0</v>
      </c>
      <c r="R221" s="154">
        <f>Q221*H221</f>
        <v>0</v>
      </c>
      <c r="S221" s="154">
        <v>0</v>
      </c>
      <c r="T221" s="155">
        <f>S221*H221</f>
        <v>0</v>
      </c>
      <c r="U221" s="33"/>
      <c r="V221" s="33"/>
      <c r="W221" s="33"/>
      <c r="X221" s="33"/>
      <c r="Y221" s="33"/>
      <c r="Z221" s="33"/>
      <c r="AA221" s="33"/>
      <c r="AB221" s="33"/>
      <c r="AC221" s="33"/>
      <c r="AD221" s="33"/>
      <c r="AE221" s="33"/>
      <c r="AR221" s="156" t="s">
        <v>147</v>
      </c>
      <c r="AT221" s="156" t="s">
        <v>142</v>
      </c>
      <c r="AU221" s="156" t="s">
        <v>83</v>
      </c>
      <c r="AY221" s="18" t="s">
        <v>140</v>
      </c>
      <c r="BE221" s="157">
        <f>IF(N221="základní",J221,0)</f>
        <v>0</v>
      </c>
      <c r="BF221" s="157">
        <f>IF(N221="snížená",J221,0)</f>
        <v>0</v>
      </c>
      <c r="BG221" s="157">
        <f>IF(N221="zákl. přenesená",J221,0)</f>
        <v>0</v>
      </c>
      <c r="BH221" s="157">
        <f>IF(N221="sníž. přenesená",J221,0)</f>
        <v>0</v>
      </c>
      <c r="BI221" s="157">
        <f>IF(N221="nulová",J221,0)</f>
        <v>0</v>
      </c>
      <c r="BJ221" s="18" t="s">
        <v>81</v>
      </c>
      <c r="BK221" s="157">
        <f>ROUND(I221*H221,2)</f>
        <v>0</v>
      </c>
      <c r="BL221" s="18" t="s">
        <v>147</v>
      </c>
      <c r="BM221" s="156" t="s">
        <v>947</v>
      </c>
    </row>
    <row r="222" spans="1:65" s="2" customFormat="1" ht="11.25">
      <c r="A222" s="33"/>
      <c r="B222" s="34"/>
      <c r="C222" s="33"/>
      <c r="D222" s="158" t="s">
        <v>149</v>
      </c>
      <c r="E222" s="33"/>
      <c r="F222" s="159" t="s">
        <v>946</v>
      </c>
      <c r="G222" s="33"/>
      <c r="H222" s="33"/>
      <c r="I222" s="160"/>
      <c r="J222" s="33"/>
      <c r="K222" s="33"/>
      <c r="L222" s="34"/>
      <c r="M222" s="161"/>
      <c r="N222" s="162"/>
      <c r="O222" s="59"/>
      <c r="P222" s="59"/>
      <c r="Q222" s="59"/>
      <c r="R222" s="59"/>
      <c r="S222" s="59"/>
      <c r="T222" s="60"/>
      <c r="U222" s="33"/>
      <c r="V222" s="33"/>
      <c r="W222" s="33"/>
      <c r="X222" s="33"/>
      <c r="Y222" s="33"/>
      <c r="Z222" s="33"/>
      <c r="AA222" s="33"/>
      <c r="AB222" s="33"/>
      <c r="AC222" s="33"/>
      <c r="AD222" s="33"/>
      <c r="AE222" s="33"/>
      <c r="AT222" s="18" t="s">
        <v>149</v>
      </c>
      <c r="AU222" s="18" t="s">
        <v>83</v>
      </c>
    </row>
    <row r="223" spans="1:65" s="13" customFormat="1" ht="11.25">
      <c r="B223" s="166"/>
      <c r="D223" s="158" t="s">
        <v>155</v>
      </c>
      <c r="E223" s="167" t="s">
        <v>1</v>
      </c>
      <c r="F223" s="168" t="s">
        <v>948</v>
      </c>
      <c r="H223" s="169">
        <v>2</v>
      </c>
      <c r="I223" s="170"/>
      <c r="L223" s="166"/>
      <c r="M223" s="171"/>
      <c r="N223" s="172"/>
      <c r="O223" s="172"/>
      <c r="P223" s="172"/>
      <c r="Q223" s="172"/>
      <c r="R223" s="172"/>
      <c r="S223" s="172"/>
      <c r="T223" s="173"/>
      <c r="AT223" s="167" t="s">
        <v>155</v>
      </c>
      <c r="AU223" s="167" t="s">
        <v>83</v>
      </c>
      <c r="AV223" s="13" t="s">
        <v>83</v>
      </c>
      <c r="AW223" s="13" t="s">
        <v>30</v>
      </c>
      <c r="AX223" s="13" t="s">
        <v>81</v>
      </c>
      <c r="AY223" s="167" t="s">
        <v>140</v>
      </c>
    </row>
    <row r="224" spans="1:65" s="2" customFormat="1" ht="16.5" customHeight="1">
      <c r="A224" s="33"/>
      <c r="B224" s="144"/>
      <c r="C224" s="145" t="s">
        <v>737</v>
      </c>
      <c r="D224" s="145" t="s">
        <v>142</v>
      </c>
      <c r="E224" s="146" t="s">
        <v>747</v>
      </c>
      <c r="F224" s="147" t="s">
        <v>748</v>
      </c>
      <c r="G224" s="148" t="s">
        <v>393</v>
      </c>
      <c r="H224" s="149">
        <v>4</v>
      </c>
      <c r="I224" s="150"/>
      <c r="J224" s="151">
        <f>ROUND(I224*H224,2)</f>
        <v>0</v>
      </c>
      <c r="K224" s="147" t="s">
        <v>1</v>
      </c>
      <c r="L224" s="34"/>
      <c r="M224" s="152" t="s">
        <v>1</v>
      </c>
      <c r="N224" s="153" t="s">
        <v>38</v>
      </c>
      <c r="O224" s="59"/>
      <c r="P224" s="154">
        <f>O224*H224</f>
        <v>0</v>
      </c>
      <c r="Q224" s="154">
        <v>0</v>
      </c>
      <c r="R224" s="154">
        <f>Q224*H224</f>
        <v>0</v>
      </c>
      <c r="S224" s="154">
        <v>0</v>
      </c>
      <c r="T224" s="155">
        <f>S224*H224</f>
        <v>0</v>
      </c>
      <c r="U224" s="33"/>
      <c r="V224" s="33"/>
      <c r="W224" s="33"/>
      <c r="X224" s="33"/>
      <c r="Y224" s="33"/>
      <c r="Z224" s="33"/>
      <c r="AA224" s="33"/>
      <c r="AB224" s="33"/>
      <c r="AC224" s="33"/>
      <c r="AD224" s="33"/>
      <c r="AE224" s="33"/>
      <c r="AR224" s="156" t="s">
        <v>147</v>
      </c>
      <c r="AT224" s="156" t="s">
        <v>142</v>
      </c>
      <c r="AU224" s="156" t="s">
        <v>83</v>
      </c>
      <c r="AY224" s="18" t="s">
        <v>140</v>
      </c>
      <c r="BE224" s="157">
        <f>IF(N224="základní",J224,0)</f>
        <v>0</v>
      </c>
      <c r="BF224" s="157">
        <f>IF(N224="snížená",J224,0)</f>
        <v>0</v>
      </c>
      <c r="BG224" s="157">
        <f>IF(N224="zákl. přenesená",J224,0)</f>
        <v>0</v>
      </c>
      <c r="BH224" s="157">
        <f>IF(N224="sníž. přenesená",J224,0)</f>
        <v>0</v>
      </c>
      <c r="BI224" s="157">
        <f>IF(N224="nulová",J224,0)</f>
        <v>0</v>
      </c>
      <c r="BJ224" s="18" t="s">
        <v>81</v>
      </c>
      <c r="BK224" s="157">
        <f>ROUND(I224*H224,2)</f>
        <v>0</v>
      </c>
      <c r="BL224" s="18" t="s">
        <v>147</v>
      </c>
      <c r="BM224" s="156" t="s">
        <v>949</v>
      </c>
    </row>
    <row r="225" spans="1:65" s="2" customFormat="1" ht="11.25">
      <c r="A225" s="33"/>
      <c r="B225" s="34"/>
      <c r="C225" s="33"/>
      <c r="D225" s="158" t="s">
        <v>149</v>
      </c>
      <c r="E225" s="33"/>
      <c r="F225" s="159" t="s">
        <v>748</v>
      </c>
      <c r="G225" s="33"/>
      <c r="H225" s="33"/>
      <c r="I225" s="160"/>
      <c r="J225" s="33"/>
      <c r="K225" s="33"/>
      <c r="L225" s="34"/>
      <c r="M225" s="161"/>
      <c r="N225" s="162"/>
      <c r="O225" s="59"/>
      <c r="P225" s="59"/>
      <c r="Q225" s="59"/>
      <c r="R225" s="59"/>
      <c r="S225" s="59"/>
      <c r="T225" s="60"/>
      <c r="U225" s="33"/>
      <c r="V225" s="33"/>
      <c r="W225" s="33"/>
      <c r="X225" s="33"/>
      <c r="Y225" s="33"/>
      <c r="Z225" s="33"/>
      <c r="AA225" s="33"/>
      <c r="AB225" s="33"/>
      <c r="AC225" s="33"/>
      <c r="AD225" s="33"/>
      <c r="AE225" s="33"/>
      <c r="AT225" s="18" t="s">
        <v>149</v>
      </c>
      <c r="AU225" s="18" t="s">
        <v>83</v>
      </c>
    </row>
    <row r="226" spans="1:65" s="13" customFormat="1" ht="11.25">
      <c r="B226" s="166"/>
      <c r="D226" s="158" t="s">
        <v>155</v>
      </c>
      <c r="E226" s="167" t="s">
        <v>1</v>
      </c>
      <c r="F226" s="168" t="s">
        <v>147</v>
      </c>
      <c r="H226" s="169">
        <v>4</v>
      </c>
      <c r="I226" s="170"/>
      <c r="L226" s="166"/>
      <c r="M226" s="171"/>
      <c r="N226" s="172"/>
      <c r="O226" s="172"/>
      <c r="P226" s="172"/>
      <c r="Q226" s="172"/>
      <c r="R226" s="172"/>
      <c r="S226" s="172"/>
      <c r="T226" s="173"/>
      <c r="AT226" s="167" t="s">
        <v>155</v>
      </c>
      <c r="AU226" s="167" t="s">
        <v>83</v>
      </c>
      <c r="AV226" s="13" t="s">
        <v>83</v>
      </c>
      <c r="AW226" s="13" t="s">
        <v>30</v>
      </c>
      <c r="AX226" s="13" t="s">
        <v>81</v>
      </c>
      <c r="AY226" s="167" t="s">
        <v>140</v>
      </c>
    </row>
    <row r="227" spans="1:65" s="2" customFormat="1" ht="16.5" customHeight="1">
      <c r="A227" s="33"/>
      <c r="B227" s="144"/>
      <c r="C227" s="182" t="s">
        <v>7</v>
      </c>
      <c r="D227" s="182" t="s">
        <v>231</v>
      </c>
      <c r="E227" s="183" t="s">
        <v>750</v>
      </c>
      <c r="F227" s="184" t="s">
        <v>751</v>
      </c>
      <c r="G227" s="185" t="s">
        <v>393</v>
      </c>
      <c r="H227" s="186">
        <v>4</v>
      </c>
      <c r="I227" s="187"/>
      <c r="J227" s="188">
        <f>ROUND(I227*H227,2)</f>
        <v>0</v>
      </c>
      <c r="K227" s="184" t="s">
        <v>1</v>
      </c>
      <c r="L227" s="189"/>
      <c r="M227" s="190" t="s">
        <v>1</v>
      </c>
      <c r="N227" s="191" t="s">
        <v>38</v>
      </c>
      <c r="O227" s="59"/>
      <c r="P227" s="154">
        <f>O227*H227</f>
        <v>0</v>
      </c>
      <c r="Q227" s="154">
        <v>0</v>
      </c>
      <c r="R227" s="154">
        <f>Q227*H227</f>
        <v>0</v>
      </c>
      <c r="S227" s="154">
        <v>0</v>
      </c>
      <c r="T227" s="155">
        <f>S227*H227</f>
        <v>0</v>
      </c>
      <c r="U227" s="33"/>
      <c r="V227" s="33"/>
      <c r="W227" s="33"/>
      <c r="X227" s="33"/>
      <c r="Y227" s="33"/>
      <c r="Z227" s="33"/>
      <c r="AA227" s="33"/>
      <c r="AB227" s="33"/>
      <c r="AC227" s="33"/>
      <c r="AD227" s="33"/>
      <c r="AE227" s="33"/>
      <c r="AR227" s="156" t="s">
        <v>199</v>
      </c>
      <c r="AT227" s="156" t="s">
        <v>231</v>
      </c>
      <c r="AU227" s="156" t="s">
        <v>83</v>
      </c>
      <c r="AY227" s="18" t="s">
        <v>140</v>
      </c>
      <c r="BE227" s="157">
        <f>IF(N227="základní",J227,0)</f>
        <v>0</v>
      </c>
      <c r="BF227" s="157">
        <f>IF(N227="snížená",J227,0)</f>
        <v>0</v>
      </c>
      <c r="BG227" s="157">
        <f>IF(N227="zákl. přenesená",J227,0)</f>
        <v>0</v>
      </c>
      <c r="BH227" s="157">
        <f>IF(N227="sníž. přenesená",J227,0)</f>
        <v>0</v>
      </c>
      <c r="BI227" s="157">
        <f>IF(N227="nulová",J227,0)</f>
        <v>0</v>
      </c>
      <c r="BJ227" s="18" t="s">
        <v>81</v>
      </c>
      <c r="BK227" s="157">
        <f>ROUND(I227*H227,2)</f>
        <v>0</v>
      </c>
      <c r="BL227" s="18" t="s">
        <v>147</v>
      </c>
      <c r="BM227" s="156" t="s">
        <v>950</v>
      </c>
    </row>
    <row r="228" spans="1:65" s="2" customFormat="1" ht="11.25">
      <c r="A228" s="33"/>
      <c r="B228" s="34"/>
      <c r="C228" s="33"/>
      <c r="D228" s="158" t="s">
        <v>149</v>
      </c>
      <c r="E228" s="33"/>
      <c r="F228" s="159" t="s">
        <v>753</v>
      </c>
      <c r="G228" s="33"/>
      <c r="H228" s="33"/>
      <c r="I228" s="160"/>
      <c r="J228" s="33"/>
      <c r="K228" s="33"/>
      <c r="L228" s="34"/>
      <c r="M228" s="161"/>
      <c r="N228" s="162"/>
      <c r="O228" s="59"/>
      <c r="P228" s="59"/>
      <c r="Q228" s="59"/>
      <c r="R228" s="59"/>
      <c r="S228" s="59"/>
      <c r="T228" s="60"/>
      <c r="U228" s="33"/>
      <c r="V228" s="33"/>
      <c r="W228" s="33"/>
      <c r="X228" s="33"/>
      <c r="Y228" s="33"/>
      <c r="Z228" s="33"/>
      <c r="AA228" s="33"/>
      <c r="AB228" s="33"/>
      <c r="AC228" s="33"/>
      <c r="AD228" s="33"/>
      <c r="AE228" s="33"/>
      <c r="AT228" s="18" t="s">
        <v>149</v>
      </c>
      <c r="AU228" s="18" t="s">
        <v>83</v>
      </c>
    </row>
    <row r="229" spans="1:65" s="13" customFormat="1" ht="11.25">
      <c r="B229" s="166"/>
      <c r="D229" s="158" t="s">
        <v>155</v>
      </c>
      <c r="E229" s="167" t="s">
        <v>1</v>
      </c>
      <c r="F229" s="168" t="s">
        <v>147</v>
      </c>
      <c r="H229" s="169">
        <v>4</v>
      </c>
      <c r="I229" s="170"/>
      <c r="L229" s="166"/>
      <c r="M229" s="171"/>
      <c r="N229" s="172"/>
      <c r="O229" s="172"/>
      <c r="P229" s="172"/>
      <c r="Q229" s="172"/>
      <c r="R229" s="172"/>
      <c r="S229" s="172"/>
      <c r="T229" s="173"/>
      <c r="AT229" s="167" t="s">
        <v>155</v>
      </c>
      <c r="AU229" s="167" t="s">
        <v>83</v>
      </c>
      <c r="AV229" s="13" t="s">
        <v>83</v>
      </c>
      <c r="AW229" s="13" t="s">
        <v>30</v>
      </c>
      <c r="AX229" s="13" t="s">
        <v>81</v>
      </c>
      <c r="AY229" s="167" t="s">
        <v>140</v>
      </c>
    </row>
    <row r="230" spans="1:65" s="2" customFormat="1" ht="24.2" customHeight="1">
      <c r="A230" s="33"/>
      <c r="B230" s="144"/>
      <c r="C230" s="145" t="s">
        <v>243</v>
      </c>
      <c r="D230" s="145" t="s">
        <v>142</v>
      </c>
      <c r="E230" s="146" t="s">
        <v>755</v>
      </c>
      <c r="F230" s="147" t="s">
        <v>756</v>
      </c>
      <c r="G230" s="148" t="s">
        <v>393</v>
      </c>
      <c r="H230" s="149">
        <v>2</v>
      </c>
      <c r="I230" s="150"/>
      <c r="J230" s="151">
        <f>ROUND(I230*H230,2)</f>
        <v>0</v>
      </c>
      <c r="K230" s="147" t="s">
        <v>1</v>
      </c>
      <c r="L230" s="34"/>
      <c r="M230" s="152" t="s">
        <v>1</v>
      </c>
      <c r="N230" s="153" t="s">
        <v>38</v>
      </c>
      <c r="O230" s="59"/>
      <c r="P230" s="154">
        <f>O230*H230</f>
        <v>0</v>
      </c>
      <c r="Q230" s="154">
        <v>0</v>
      </c>
      <c r="R230" s="154">
        <f>Q230*H230</f>
        <v>0</v>
      </c>
      <c r="S230" s="154">
        <v>0</v>
      </c>
      <c r="T230" s="155">
        <f>S230*H230</f>
        <v>0</v>
      </c>
      <c r="U230" s="33"/>
      <c r="V230" s="33"/>
      <c r="W230" s="33"/>
      <c r="X230" s="33"/>
      <c r="Y230" s="33"/>
      <c r="Z230" s="33"/>
      <c r="AA230" s="33"/>
      <c r="AB230" s="33"/>
      <c r="AC230" s="33"/>
      <c r="AD230" s="33"/>
      <c r="AE230" s="33"/>
      <c r="AR230" s="156" t="s">
        <v>147</v>
      </c>
      <c r="AT230" s="156" t="s">
        <v>142</v>
      </c>
      <c r="AU230" s="156" t="s">
        <v>83</v>
      </c>
      <c r="AY230" s="18" t="s">
        <v>140</v>
      </c>
      <c r="BE230" s="157">
        <f>IF(N230="základní",J230,0)</f>
        <v>0</v>
      </c>
      <c r="BF230" s="157">
        <f>IF(N230="snížená",J230,0)</f>
        <v>0</v>
      </c>
      <c r="BG230" s="157">
        <f>IF(N230="zákl. přenesená",J230,0)</f>
        <v>0</v>
      </c>
      <c r="BH230" s="157">
        <f>IF(N230="sníž. přenesená",J230,0)</f>
        <v>0</v>
      </c>
      <c r="BI230" s="157">
        <f>IF(N230="nulová",J230,0)</f>
        <v>0</v>
      </c>
      <c r="BJ230" s="18" t="s">
        <v>81</v>
      </c>
      <c r="BK230" s="157">
        <f>ROUND(I230*H230,2)</f>
        <v>0</v>
      </c>
      <c r="BL230" s="18" t="s">
        <v>147</v>
      </c>
      <c r="BM230" s="156" t="s">
        <v>951</v>
      </c>
    </row>
    <row r="231" spans="1:65" s="2" customFormat="1" ht="11.25">
      <c r="A231" s="33"/>
      <c r="B231" s="34"/>
      <c r="C231" s="33"/>
      <c r="D231" s="158" t="s">
        <v>149</v>
      </c>
      <c r="E231" s="33"/>
      <c r="F231" s="159" t="s">
        <v>756</v>
      </c>
      <c r="G231" s="33"/>
      <c r="H231" s="33"/>
      <c r="I231" s="160"/>
      <c r="J231" s="33"/>
      <c r="K231" s="33"/>
      <c r="L231" s="34"/>
      <c r="M231" s="161"/>
      <c r="N231" s="162"/>
      <c r="O231" s="59"/>
      <c r="P231" s="59"/>
      <c r="Q231" s="59"/>
      <c r="R231" s="59"/>
      <c r="S231" s="59"/>
      <c r="T231" s="60"/>
      <c r="U231" s="33"/>
      <c r="V231" s="33"/>
      <c r="W231" s="33"/>
      <c r="X231" s="33"/>
      <c r="Y231" s="33"/>
      <c r="Z231" s="33"/>
      <c r="AA231" s="33"/>
      <c r="AB231" s="33"/>
      <c r="AC231" s="33"/>
      <c r="AD231" s="33"/>
      <c r="AE231" s="33"/>
      <c r="AT231" s="18" t="s">
        <v>149</v>
      </c>
      <c r="AU231" s="18" t="s">
        <v>83</v>
      </c>
    </row>
    <row r="232" spans="1:65" s="13" customFormat="1" ht="11.25">
      <c r="B232" s="166"/>
      <c r="D232" s="158" t="s">
        <v>155</v>
      </c>
      <c r="E232" s="167" t="s">
        <v>1</v>
      </c>
      <c r="F232" s="168" t="s">
        <v>952</v>
      </c>
      <c r="H232" s="169">
        <v>2</v>
      </c>
      <c r="I232" s="170"/>
      <c r="L232" s="166"/>
      <c r="M232" s="171"/>
      <c r="N232" s="172"/>
      <c r="O232" s="172"/>
      <c r="P232" s="172"/>
      <c r="Q232" s="172"/>
      <c r="R232" s="172"/>
      <c r="S232" s="172"/>
      <c r="T232" s="173"/>
      <c r="AT232" s="167" t="s">
        <v>155</v>
      </c>
      <c r="AU232" s="167" t="s">
        <v>83</v>
      </c>
      <c r="AV232" s="13" t="s">
        <v>83</v>
      </c>
      <c r="AW232" s="13" t="s">
        <v>30</v>
      </c>
      <c r="AX232" s="13" t="s">
        <v>81</v>
      </c>
      <c r="AY232" s="167" t="s">
        <v>140</v>
      </c>
    </row>
    <row r="233" spans="1:65" s="15" customFormat="1" ht="11.25">
      <c r="B233" s="192"/>
      <c r="D233" s="158" t="s">
        <v>155</v>
      </c>
      <c r="E233" s="193" t="s">
        <v>1</v>
      </c>
      <c r="F233" s="194" t="s">
        <v>759</v>
      </c>
      <c r="H233" s="193" t="s">
        <v>1</v>
      </c>
      <c r="I233" s="195"/>
      <c r="L233" s="192"/>
      <c r="M233" s="196"/>
      <c r="N233" s="197"/>
      <c r="O233" s="197"/>
      <c r="P233" s="197"/>
      <c r="Q233" s="197"/>
      <c r="R233" s="197"/>
      <c r="S233" s="197"/>
      <c r="T233" s="198"/>
      <c r="AT233" s="193" t="s">
        <v>155</v>
      </c>
      <c r="AU233" s="193" t="s">
        <v>83</v>
      </c>
      <c r="AV233" s="15" t="s">
        <v>81</v>
      </c>
      <c r="AW233" s="15" t="s">
        <v>30</v>
      </c>
      <c r="AX233" s="15" t="s">
        <v>73</v>
      </c>
      <c r="AY233" s="193" t="s">
        <v>140</v>
      </c>
    </row>
    <row r="234" spans="1:65" s="12" customFormat="1" ht="22.9" customHeight="1">
      <c r="B234" s="131"/>
      <c r="D234" s="132" t="s">
        <v>72</v>
      </c>
      <c r="E234" s="142" t="s">
        <v>399</v>
      </c>
      <c r="F234" s="142" t="s">
        <v>400</v>
      </c>
      <c r="I234" s="134"/>
      <c r="J234" s="143">
        <f>BK234</f>
        <v>0</v>
      </c>
      <c r="L234" s="131"/>
      <c r="M234" s="136"/>
      <c r="N234" s="137"/>
      <c r="O234" s="137"/>
      <c r="P234" s="138">
        <f>SUM(P235:P238)</f>
        <v>0</v>
      </c>
      <c r="Q234" s="137"/>
      <c r="R234" s="138">
        <f>SUM(R235:R238)</f>
        <v>6.5799999999999997E-2</v>
      </c>
      <c r="S234" s="137"/>
      <c r="T234" s="139">
        <f>SUM(T235:T238)</f>
        <v>0</v>
      </c>
      <c r="AR234" s="132" t="s">
        <v>81</v>
      </c>
      <c r="AT234" s="140" t="s">
        <v>72</v>
      </c>
      <c r="AU234" s="140" t="s">
        <v>81</v>
      </c>
      <c r="AY234" s="132" t="s">
        <v>140</v>
      </c>
      <c r="BK234" s="141">
        <f>SUM(BK235:BK238)</f>
        <v>0</v>
      </c>
    </row>
    <row r="235" spans="1:65" s="2" customFormat="1" ht="24.2" customHeight="1">
      <c r="A235" s="33"/>
      <c r="B235" s="144"/>
      <c r="C235" s="145" t="s">
        <v>251</v>
      </c>
      <c r="D235" s="145" t="s">
        <v>142</v>
      </c>
      <c r="E235" s="146" t="s">
        <v>760</v>
      </c>
      <c r="F235" s="147" t="s">
        <v>761</v>
      </c>
      <c r="G235" s="148" t="s">
        <v>145</v>
      </c>
      <c r="H235" s="149">
        <v>140</v>
      </c>
      <c r="I235" s="150"/>
      <c r="J235" s="151">
        <f>ROUND(I235*H235,2)</f>
        <v>0</v>
      </c>
      <c r="K235" s="147" t="s">
        <v>146</v>
      </c>
      <c r="L235" s="34"/>
      <c r="M235" s="152" t="s">
        <v>1</v>
      </c>
      <c r="N235" s="153" t="s">
        <v>38</v>
      </c>
      <c r="O235" s="59"/>
      <c r="P235" s="154">
        <f>O235*H235</f>
        <v>0</v>
      </c>
      <c r="Q235" s="154">
        <v>4.6999999999999999E-4</v>
      </c>
      <c r="R235" s="154">
        <f>Q235*H235</f>
        <v>6.5799999999999997E-2</v>
      </c>
      <c r="S235" s="154">
        <v>0</v>
      </c>
      <c r="T235" s="155">
        <f>S235*H235</f>
        <v>0</v>
      </c>
      <c r="U235" s="33"/>
      <c r="V235" s="33"/>
      <c r="W235" s="33"/>
      <c r="X235" s="33"/>
      <c r="Y235" s="33"/>
      <c r="Z235" s="33"/>
      <c r="AA235" s="33"/>
      <c r="AB235" s="33"/>
      <c r="AC235" s="33"/>
      <c r="AD235" s="33"/>
      <c r="AE235" s="33"/>
      <c r="AR235" s="156" t="s">
        <v>147</v>
      </c>
      <c r="AT235" s="156" t="s">
        <v>142</v>
      </c>
      <c r="AU235" s="156" t="s">
        <v>83</v>
      </c>
      <c r="AY235" s="18" t="s">
        <v>140</v>
      </c>
      <c r="BE235" s="157">
        <f>IF(N235="základní",J235,0)</f>
        <v>0</v>
      </c>
      <c r="BF235" s="157">
        <f>IF(N235="snížená",J235,0)</f>
        <v>0</v>
      </c>
      <c r="BG235" s="157">
        <f>IF(N235="zákl. přenesená",J235,0)</f>
        <v>0</v>
      </c>
      <c r="BH235" s="157">
        <f>IF(N235="sníž. přenesená",J235,0)</f>
        <v>0</v>
      </c>
      <c r="BI235" s="157">
        <f>IF(N235="nulová",J235,0)</f>
        <v>0</v>
      </c>
      <c r="BJ235" s="18" t="s">
        <v>81</v>
      </c>
      <c r="BK235" s="157">
        <f>ROUND(I235*H235,2)</f>
        <v>0</v>
      </c>
      <c r="BL235" s="18" t="s">
        <v>147</v>
      </c>
      <c r="BM235" s="156" t="s">
        <v>953</v>
      </c>
    </row>
    <row r="236" spans="1:65" s="2" customFormat="1" ht="19.5">
      <c r="A236" s="33"/>
      <c r="B236" s="34"/>
      <c r="C236" s="33"/>
      <c r="D236" s="158" t="s">
        <v>149</v>
      </c>
      <c r="E236" s="33"/>
      <c r="F236" s="159" t="s">
        <v>763</v>
      </c>
      <c r="G236" s="33"/>
      <c r="H236" s="33"/>
      <c r="I236" s="160"/>
      <c r="J236" s="33"/>
      <c r="K236" s="33"/>
      <c r="L236" s="34"/>
      <c r="M236" s="161"/>
      <c r="N236" s="162"/>
      <c r="O236" s="59"/>
      <c r="P236" s="59"/>
      <c r="Q236" s="59"/>
      <c r="R236" s="59"/>
      <c r="S236" s="59"/>
      <c r="T236" s="60"/>
      <c r="U236" s="33"/>
      <c r="V236" s="33"/>
      <c r="W236" s="33"/>
      <c r="X236" s="33"/>
      <c r="Y236" s="33"/>
      <c r="Z236" s="33"/>
      <c r="AA236" s="33"/>
      <c r="AB236" s="33"/>
      <c r="AC236" s="33"/>
      <c r="AD236" s="33"/>
      <c r="AE236" s="33"/>
      <c r="AT236" s="18" t="s">
        <v>149</v>
      </c>
      <c r="AU236" s="18" t="s">
        <v>83</v>
      </c>
    </row>
    <row r="237" spans="1:65" s="2" customFormat="1" ht="11.25">
      <c r="A237" s="33"/>
      <c r="B237" s="34"/>
      <c r="C237" s="33"/>
      <c r="D237" s="163" t="s">
        <v>151</v>
      </c>
      <c r="E237" s="33"/>
      <c r="F237" s="164" t="s">
        <v>764</v>
      </c>
      <c r="G237" s="33"/>
      <c r="H237" s="33"/>
      <c r="I237" s="160"/>
      <c r="J237" s="33"/>
      <c r="K237" s="33"/>
      <c r="L237" s="34"/>
      <c r="M237" s="161"/>
      <c r="N237" s="162"/>
      <c r="O237" s="59"/>
      <c r="P237" s="59"/>
      <c r="Q237" s="59"/>
      <c r="R237" s="59"/>
      <c r="S237" s="59"/>
      <c r="T237" s="60"/>
      <c r="U237" s="33"/>
      <c r="V237" s="33"/>
      <c r="W237" s="33"/>
      <c r="X237" s="33"/>
      <c r="Y237" s="33"/>
      <c r="Z237" s="33"/>
      <c r="AA237" s="33"/>
      <c r="AB237" s="33"/>
      <c r="AC237" s="33"/>
      <c r="AD237" s="33"/>
      <c r="AE237" s="33"/>
      <c r="AT237" s="18" t="s">
        <v>151</v>
      </c>
      <c r="AU237" s="18" t="s">
        <v>83</v>
      </c>
    </row>
    <row r="238" spans="1:65" s="13" customFormat="1" ht="11.25">
      <c r="B238" s="166"/>
      <c r="D238" s="158" t="s">
        <v>155</v>
      </c>
      <c r="E238" s="167" t="s">
        <v>1</v>
      </c>
      <c r="F238" s="168" t="s">
        <v>954</v>
      </c>
      <c r="H238" s="169">
        <v>140</v>
      </c>
      <c r="I238" s="170"/>
      <c r="L238" s="166"/>
      <c r="M238" s="171"/>
      <c r="N238" s="172"/>
      <c r="O238" s="172"/>
      <c r="P238" s="172"/>
      <c r="Q238" s="172"/>
      <c r="R238" s="172"/>
      <c r="S238" s="172"/>
      <c r="T238" s="173"/>
      <c r="AT238" s="167" t="s">
        <v>155</v>
      </c>
      <c r="AU238" s="167" t="s">
        <v>83</v>
      </c>
      <c r="AV238" s="13" t="s">
        <v>83</v>
      </c>
      <c r="AW238" s="13" t="s">
        <v>30</v>
      </c>
      <c r="AX238" s="13" t="s">
        <v>81</v>
      </c>
      <c r="AY238" s="167" t="s">
        <v>140</v>
      </c>
    </row>
    <row r="239" spans="1:65" s="12" customFormat="1" ht="22.9" customHeight="1">
      <c r="B239" s="131"/>
      <c r="D239" s="132" t="s">
        <v>72</v>
      </c>
      <c r="E239" s="142" t="s">
        <v>540</v>
      </c>
      <c r="F239" s="142" t="s">
        <v>541</v>
      </c>
      <c r="I239" s="134"/>
      <c r="J239" s="143">
        <f>BK239</f>
        <v>0</v>
      </c>
      <c r="L239" s="131"/>
      <c r="M239" s="136"/>
      <c r="N239" s="137"/>
      <c r="O239" s="137"/>
      <c r="P239" s="138">
        <f>SUM(P240:P247)</f>
        <v>0</v>
      </c>
      <c r="Q239" s="137"/>
      <c r="R239" s="138">
        <f>SUM(R240:R247)</f>
        <v>0</v>
      </c>
      <c r="S239" s="137"/>
      <c r="T239" s="139">
        <f>SUM(T240:T247)</f>
        <v>0</v>
      </c>
      <c r="AR239" s="132" t="s">
        <v>81</v>
      </c>
      <c r="AT239" s="140" t="s">
        <v>72</v>
      </c>
      <c r="AU239" s="140" t="s">
        <v>81</v>
      </c>
      <c r="AY239" s="132" t="s">
        <v>140</v>
      </c>
      <c r="BK239" s="141">
        <f>SUM(BK240:BK247)</f>
        <v>0</v>
      </c>
    </row>
    <row r="240" spans="1:65" s="2" customFormat="1" ht="37.9" customHeight="1">
      <c r="A240" s="33"/>
      <c r="B240" s="144"/>
      <c r="C240" s="145" t="s">
        <v>320</v>
      </c>
      <c r="D240" s="145" t="s">
        <v>142</v>
      </c>
      <c r="E240" s="146" t="s">
        <v>955</v>
      </c>
      <c r="F240" s="147" t="s">
        <v>956</v>
      </c>
      <c r="G240" s="148" t="s">
        <v>545</v>
      </c>
      <c r="H240" s="149">
        <v>1</v>
      </c>
      <c r="I240" s="150"/>
      <c r="J240" s="151">
        <f>ROUND(I240*H240,2)</f>
        <v>0</v>
      </c>
      <c r="K240" s="147" t="s">
        <v>146</v>
      </c>
      <c r="L240" s="34"/>
      <c r="M240" s="152" t="s">
        <v>1</v>
      </c>
      <c r="N240" s="153" t="s">
        <v>38</v>
      </c>
      <c r="O240" s="59"/>
      <c r="P240" s="154">
        <f>O240*H240</f>
        <v>0</v>
      </c>
      <c r="Q240" s="154">
        <v>0</v>
      </c>
      <c r="R240" s="154">
        <f>Q240*H240</f>
        <v>0</v>
      </c>
      <c r="S240" s="154">
        <v>0</v>
      </c>
      <c r="T240" s="155">
        <f>S240*H240</f>
        <v>0</v>
      </c>
      <c r="U240" s="33"/>
      <c r="V240" s="33"/>
      <c r="W240" s="33"/>
      <c r="X240" s="33"/>
      <c r="Y240" s="33"/>
      <c r="Z240" s="33"/>
      <c r="AA240" s="33"/>
      <c r="AB240" s="33"/>
      <c r="AC240" s="33"/>
      <c r="AD240" s="33"/>
      <c r="AE240" s="33"/>
      <c r="AR240" s="156" t="s">
        <v>147</v>
      </c>
      <c r="AT240" s="156" t="s">
        <v>142</v>
      </c>
      <c r="AU240" s="156" t="s">
        <v>83</v>
      </c>
      <c r="AY240" s="18" t="s">
        <v>140</v>
      </c>
      <c r="BE240" s="157">
        <f>IF(N240="základní",J240,0)</f>
        <v>0</v>
      </c>
      <c r="BF240" s="157">
        <f>IF(N240="snížená",J240,0)</f>
        <v>0</v>
      </c>
      <c r="BG240" s="157">
        <f>IF(N240="zákl. přenesená",J240,0)</f>
        <v>0</v>
      </c>
      <c r="BH240" s="157">
        <f>IF(N240="sníž. přenesená",J240,0)</f>
        <v>0</v>
      </c>
      <c r="BI240" s="157">
        <f>IF(N240="nulová",J240,0)</f>
        <v>0</v>
      </c>
      <c r="BJ240" s="18" t="s">
        <v>81</v>
      </c>
      <c r="BK240" s="157">
        <f>ROUND(I240*H240,2)</f>
        <v>0</v>
      </c>
      <c r="BL240" s="18" t="s">
        <v>147</v>
      </c>
      <c r="BM240" s="156" t="s">
        <v>957</v>
      </c>
    </row>
    <row r="241" spans="1:65" s="2" customFormat="1" ht="29.25">
      <c r="A241" s="33"/>
      <c r="B241" s="34"/>
      <c r="C241" s="33"/>
      <c r="D241" s="158" t="s">
        <v>149</v>
      </c>
      <c r="E241" s="33"/>
      <c r="F241" s="159" t="s">
        <v>958</v>
      </c>
      <c r="G241" s="33"/>
      <c r="H241" s="33"/>
      <c r="I241" s="160"/>
      <c r="J241" s="33"/>
      <c r="K241" s="33"/>
      <c r="L241" s="34"/>
      <c r="M241" s="161"/>
      <c r="N241" s="162"/>
      <c r="O241" s="59"/>
      <c r="P241" s="59"/>
      <c r="Q241" s="59"/>
      <c r="R241" s="59"/>
      <c r="S241" s="59"/>
      <c r="T241" s="60"/>
      <c r="U241" s="33"/>
      <c r="V241" s="33"/>
      <c r="W241" s="33"/>
      <c r="X241" s="33"/>
      <c r="Y241" s="33"/>
      <c r="Z241" s="33"/>
      <c r="AA241" s="33"/>
      <c r="AB241" s="33"/>
      <c r="AC241" s="33"/>
      <c r="AD241" s="33"/>
      <c r="AE241" s="33"/>
      <c r="AT241" s="18" t="s">
        <v>149</v>
      </c>
      <c r="AU241" s="18" t="s">
        <v>83</v>
      </c>
    </row>
    <row r="242" spans="1:65" s="2" customFormat="1" ht="11.25">
      <c r="A242" s="33"/>
      <c r="B242" s="34"/>
      <c r="C242" s="33"/>
      <c r="D242" s="163" t="s">
        <v>151</v>
      </c>
      <c r="E242" s="33"/>
      <c r="F242" s="164" t="s">
        <v>959</v>
      </c>
      <c r="G242" s="33"/>
      <c r="H242" s="33"/>
      <c r="I242" s="160"/>
      <c r="J242" s="33"/>
      <c r="K242" s="33"/>
      <c r="L242" s="34"/>
      <c r="M242" s="161"/>
      <c r="N242" s="162"/>
      <c r="O242" s="59"/>
      <c r="P242" s="59"/>
      <c r="Q242" s="59"/>
      <c r="R242" s="59"/>
      <c r="S242" s="59"/>
      <c r="T242" s="60"/>
      <c r="U242" s="33"/>
      <c r="V242" s="33"/>
      <c r="W242" s="33"/>
      <c r="X242" s="33"/>
      <c r="Y242" s="33"/>
      <c r="Z242" s="33"/>
      <c r="AA242" s="33"/>
      <c r="AB242" s="33"/>
      <c r="AC242" s="33"/>
      <c r="AD242" s="33"/>
      <c r="AE242" s="33"/>
      <c r="AT242" s="18" t="s">
        <v>151</v>
      </c>
      <c r="AU242" s="18" t="s">
        <v>83</v>
      </c>
    </row>
    <row r="243" spans="1:65" s="13" customFormat="1" ht="11.25">
      <c r="B243" s="166"/>
      <c r="D243" s="158" t="s">
        <v>155</v>
      </c>
      <c r="E243" s="167" t="s">
        <v>1</v>
      </c>
      <c r="F243" s="168" t="s">
        <v>960</v>
      </c>
      <c r="H243" s="169">
        <v>1</v>
      </c>
      <c r="I243" s="170"/>
      <c r="L243" s="166"/>
      <c r="M243" s="171"/>
      <c r="N243" s="172"/>
      <c r="O243" s="172"/>
      <c r="P243" s="172"/>
      <c r="Q243" s="172"/>
      <c r="R243" s="172"/>
      <c r="S243" s="172"/>
      <c r="T243" s="173"/>
      <c r="AT243" s="167" t="s">
        <v>155</v>
      </c>
      <c r="AU243" s="167" t="s">
        <v>83</v>
      </c>
      <c r="AV243" s="13" t="s">
        <v>83</v>
      </c>
      <c r="AW243" s="13" t="s">
        <v>30</v>
      </c>
      <c r="AX243" s="13" t="s">
        <v>81</v>
      </c>
      <c r="AY243" s="167" t="s">
        <v>140</v>
      </c>
    </row>
    <row r="244" spans="1:65" s="2" customFormat="1" ht="44.25" customHeight="1">
      <c r="A244" s="33"/>
      <c r="B244" s="144"/>
      <c r="C244" s="145" t="s">
        <v>293</v>
      </c>
      <c r="D244" s="145" t="s">
        <v>142</v>
      </c>
      <c r="E244" s="146" t="s">
        <v>582</v>
      </c>
      <c r="F244" s="147" t="s">
        <v>583</v>
      </c>
      <c r="G244" s="148" t="s">
        <v>545</v>
      </c>
      <c r="H244" s="149">
        <v>198.33600000000001</v>
      </c>
      <c r="I244" s="150"/>
      <c r="J244" s="151">
        <f>ROUND(I244*H244,2)</f>
        <v>0</v>
      </c>
      <c r="K244" s="147" t="s">
        <v>146</v>
      </c>
      <c r="L244" s="34"/>
      <c r="M244" s="152" t="s">
        <v>1</v>
      </c>
      <c r="N244" s="153" t="s">
        <v>38</v>
      </c>
      <c r="O244" s="59"/>
      <c r="P244" s="154">
        <f>O244*H244</f>
        <v>0</v>
      </c>
      <c r="Q244" s="154">
        <v>0</v>
      </c>
      <c r="R244" s="154">
        <f>Q244*H244</f>
        <v>0</v>
      </c>
      <c r="S244" s="154">
        <v>0</v>
      </c>
      <c r="T244" s="155">
        <f>S244*H244</f>
        <v>0</v>
      </c>
      <c r="U244" s="33"/>
      <c r="V244" s="33"/>
      <c r="W244" s="33"/>
      <c r="X244" s="33"/>
      <c r="Y244" s="33"/>
      <c r="Z244" s="33"/>
      <c r="AA244" s="33"/>
      <c r="AB244" s="33"/>
      <c r="AC244" s="33"/>
      <c r="AD244" s="33"/>
      <c r="AE244" s="33"/>
      <c r="AR244" s="156" t="s">
        <v>147</v>
      </c>
      <c r="AT244" s="156" t="s">
        <v>142</v>
      </c>
      <c r="AU244" s="156" t="s">
        <v>83</v>
      </c>
      <c r="AY244" s="18" t="s">
        <v>140</v>
      </c>
      <c r="BE244" s="157">
        <f>IF(N244="základní",J244,0)</f>
        <v>0</v>
      </c>
      <c r="BF244" s="157">
        <f>IF(N244="snížená",J244,0)</f>
        <v>0</v>
      </c>
      <c r="BG244" s="157">
        <f>IF(N244="zákl. přenesená",J244,0)</f>
        <v>0</v>
      </c>
      <c r="BH244" s="157">
        <f>IF(N244="sníž. přenesená",J244,0)</f>
        <v>0</v>
      </c>
      <c r="BI244" s="157">
        <f>IF(N244="nulová",J244,0)</f>
        <v>0</v>
      </c>
      <c r="BJ244" s="18" t="s">
        <v>81</v>
      </c>
      <c r="BK244" s="157">
        <f>ROUND(I244*H244,2)</f>
        <v>0</v>
      </c>
      <c r="BL244" s="18" t="s">
        <v>147</v>
      </c>
      <c r="BM244" s="156" t="s">
        <v>961</v>
      </c>
    </row>
    <row r="245" spans="1:65" s="2" customFormat="1" ht="29.25">
      <c r="A245" s="33"/>
      <c r="B245" s="34"/>
      <c r="C245" s="33"/>
      <c r="D245" s="158" t="s">
        <v>149</v>
      </c>
      <c r="E245" s="33"/>
      <c r="F245" s="159" t="s">
        <v>583</v>
      </c>
      <c r="G245" s="33"/>
      <c r="H245" s="33"/>
      <c r="I245" s="160"/>
      <c r="J245" s="33"/>
      <c r="K245" s="33"/>
      <c r="L245" s="34"/>
      <c r="M245" s="161"/>
      <c r="N245" s="162"/>
      <c r="O245" s="59"/>
      <c r="P245" s="59"/>
      <c r="Q245" s="59"/>
      <c r="R245" s="59"/>
      <c r="S245" s="59"/>
      <c r="T245" s="60"/>
      <c r="U245" s="33"/>
      <c r="V245" s="33"/>
      <c r="W245" s="33"/>
      <c r="X245" s="33"/>
      <c r="Y245" s="33"/>
      <c r="Z245" s="33"/>
      <c r="AA245" s="33"/>
      <c r="AB245" s="33"/>
      <c r="AC245" s="33"/>
      <c r="AD245" s="33"/>
      <c r="AE245" s="33"/>
      <c r="AT245" s="18" t="s">
        <v>149</v>
      </c>
      <c r="AU245" s="18" t="s">
        <v>83</v>
      </c>
    </row>
    <row r="246" spans="1:65" s="2" customFormat="1" ht="11.25">
      <c r="A246" s="33"/>
      <c r="B246" s="34"/>
      <c r="C246" s="33"/>
      <c r="D246" s="163" t="s">
        <v>151</v>
      </c>
      <c r="E246" s="33"/>
      <c r="F246" s="164" t="s">
        <v>585</v>
      </c>
      <c r="G246" s="33"/>
      <c r="H246" s="33"/>
      <c r="I246" s="160"/>
      <c r="J246" s="33"/>
      <c r="K246" s="33"/>
      <c r="L246" s="34"/>
      <c r="M246" s="161"/>
      <c r="N246" s="162"/>
      <c r="O246" s="59"/>
      <c r="P246" s="59"/>
      <c r="Q246" s="59"/>
      <c r="R246" s="59"/>
      <c r="S246" s="59"/>
      <c r="T246" s="60"/>
      <c r="U246" s="33"/>
      <c r="V246" s="33"/>
      <c r="W246" s="33"/>
      <c r="X246" s="33"/>
      <c r="Y246" s="33"/>
      <c r="Z246" s="33"/>
      <c r="AA246" s="33"/>
      <c r="AB246" s="33"/>
      <c r="AC246" s="33"/>
      <c r="AD246" s="33"/>
      <c r="AE246" s="33"/>
      <c r="AT246" s="18" t="s">
        <v>151</v>
      </c>
      <c r="AU246" s="18" t="s">
        <v>83</v>
      </c>
    </row>
    <row r="247" spans="1:65" s="13" customFormat="1" ht="11.25">
      <c r="B247" s="166"/>
      <c r="D247" s="158" t="s">
        <v>155</v>
      </c>
      <c r="E247" s="167" t="s">
        <v>1</v>
      </c>
      <c r="F247" s="168" t="s">
        <v>962</v>
      </c>
      <c r="H247" s="169">
        <v>198.33600000000001</v>
      </c>
      <c r="I247" s="170"/>
      <c r="L247" s="166"/>
      <c r="M247" s="211"/>
      <c r="N247" s="212"/>
      <c r="O247" s="212"/>
      <c r="P247" s="212"/>
      <c r="Q247" s="212"/>
      <c r="R247" s="212"/>
      <c r="S247" s="212"/>
      <c r="T247" s="213"/>
      <c r="AT247" s="167" t="s">
        <v>155</v>
      </c>
      <c r="AU247" s="167" t="s">
        <v>83</v>
      </c>
      <c r="AV247" s="13" t="s">
        <v>83</v>
      </c>
      <c r="AW247" s="13" t="s">
        <v>30</v>
      </c>
      <c r="AX247" s="13" t="s">
        <v>81</v>
      </c>
      <c r="AY247" s="167" t="s">
        <v>140</v>
      </c>
    </row>
    <row r="248" spans="1:65" s="2" customFormat="1" ht="6.95" customHeight="1">
      <c r="A248" s="33"/>
      <c r="B248" s="48"/>
      <c r="C248" s="49"/>
      <c r="D248" s="49"/>
      <c r="E248" s="49"/>
      <c r="F248" s="49"/>
      <c r="G248" s="49"/>
      <c r="H248" s="49"/>
      <c r="I248" s="49"/>
      <c r="J248" s="49"/>
      <c r="K248" s="49"/>
      <c r="L248" s="34"/>
      <c r="M248" s="33"/>
      <c r="O248" s="33"/>
      <c r="P248" s="33"/>
      <c r="Q248" s="33"/>
      <c r="R248" s="33"/>
      <c r="S248" s="33"/>
      <c r="T248" s="33"/>
      <c r="U248" s="33"/>
      <c r="V248" s="33"/>
      <c r="W248" s="33"/>
      <c r="X248" s="33"/>
      <c r="Y248" s="33"/>
      <c r="Z248" s="33"/>
      <c r="AA248" s="33"/>
      <c r="AB248" s="33"/>
      <c r="AC248" s="33"/>
      <c r="AD248" s="33"/>
      <c r="AE248" s="33"/>
    </row>
  </sheetData>
  <autoFilter ref="C121:K247" xr:uid="{00000000-0009-0000-0000-000008000000}"/>
  <mergeCells count="9">
    <mergeCell ref="E87:H87"/>
    <mergeCell ref="E112:H112"/>
    <mergeCell ref="E114:H114"/>
    <mergeCell ref="L2:V2"/>
    <mergeCell ref="E7:H7"/>
    <mergeCell ref="E9:H9"/>
    <mergeCell ref="E18:H18"/>
    <mergeCell ref="E27:H27"/>
    <mergeCell ref="E85:H85"/>
  </mergeCells>
  <hyperlinks>
    <hyperlink ref="F127" r:id="rId1" xr:uid="{00000000-0004-0000-0800-000000000000}"/>
    <hyperlink ref="F135" r:id="rId2" xr:uid="{00000000-0004-0000-0800-000001000000}"/>
    <hyperlink ref="F139" r:id="rId3" xr:uid="{00000000-0004-0000-0800-000002000000}"/>
    <hyperlink ref="F147" r:id="rId4" xr:uid="{00000000-0004-0000-0800-000003000000}"/>
    <hyperlink ref="F163" r:id="rId5" xr:uid="{00000000-0004-0000-0800-000004000000}"/>
    <hyperlink ref="F168" r:id="rId6" xr:uid="{00000000-0004-0000-0800-000005000000}"/>
    <hyperlink ref="F178" r:id="rId7" xr:uid="{00000000-0004-0000-0800-000006000000}"/>
    <hyperlink ref="F185" r:id="rId8" xr:uid="{00000000-0004-0000-0800-000007000000}"/>
    <hyperlink ref="F189" r:id="rId9" xr:uid="{00000000-0004-0000-0800-000008000000}"/>
    <hyperlink ref="F200" r:id="rId10" xr:uid="{00000000-0004-0000-0800-000009000000}"/>
    <hyperlink ref="F237" r:id="rId11" xr:uid="{00000000-0004-0000-0800-00000A000000}"/>
    <hyperlink ref="F242" r:id="rId12" xr:uid="{00000000-0004-0000-0800-00000B000000}"/>
    <hyperlink ref="F246" r:id="rId13" xr:uid="{00000000-0004-0000-0800-00000C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17</vt:i4>
      </vt:variant>
      <vt:variant>
        <vt:lpstr>Pojmenované oblasti</vt:lpstr>
      </vt:variant>
      <vt:variant>
        <vt:i4>34</vt:i4>
      </vt:variant>
    </vt:vector>
  </HeadingPairs>
  <TitlesOfParts>
    <vt:vector size="51" baseType="lpstr">
      <vt:lpstr>Rekapitulace stavby</vt:lpstr>
      <vt:lpstr>část - A - SO - 101 - kom...</vt:lpstr>
      <vt:lpstr>část - A - SO - 201</vt:lpstr>
      <vt:lpstr>část - A - S0 - 301</vt:lpstr>
      <vt:lpstr>část - A - SO - 302 - Pře...</vt:lpstr>
      <vt:lpstr>část - A - SO - 401</vt:lpstr>
      <vt:lpstr>část - A - přeložka - CETIN</vt:lpstr>
      <vt:lpstr>část - B - SO - 101 - kom...</vt:lpstr>
      <vt:lpstr>část - B - SO - 301</vt:lpstr>
      <vt:lpstr>část - B - SO - 801 - .</vt:lpstr>
      <vt:lpstr>část - B - SO - 101 - Rek...</vt:lpstr>
      <vt:lpstr>část - C - SO - 101 -  ko...</vt:lpstr>
      <vt:lpstr>část - C - SO - 101 - Odp...</vt:lpstr>
      <vt:lpstr>část - C - SO - 301</vt:lpstr>
      <vt:lpstr>část - C - SO - 801 - .</vt:lpstr>
      <vt:lpstr>VRN - II etapa</vt:lpstr>
      <vt:lpstr>Seznam figur</vt:lpstr>
      <vt:lpstr>'část - A - přeložka - CETIN'!Názvy_tisku</vt:lpstr>
      <vt:lpstr>'část - A - S0 - 301'!Názvy_tisku</vt:lpstr>
      <vt:lpstr>'část - A - SO - 101 - kom...'!Názvy_tisku</vt:lpstr>
      <vt:lpstr>'část - A - SO - 201'!Názvy_tisku</vt:lpstr>
      <vt:lpstr>'část - A - SO - 302 - Pře...'!Názvy_tisku</vt:lpstr>
      <vt:lpstr>'část - A - SO - 401'!Názvy_tisku</vt:lpstr>
      <vt:lpstr>'část - B - SO - 101 - kom...'!Názvy_tisku</vt:lpstr>
      <vt:lpstr>'část - B - SO - 101 - Rek...'!Názvy_tisku</vt:lpstr>
      <vt:lpstr>'část - B - SO - 301'!Názvy_tisku</vt:lpstr>
      <vt:lpstr>'část - B - SO - 801 - .'!Názvy_tisku</vt:lpstr>
      <vt:lpstr>'část - C - SO - 101 -  ko...'!Názvy_tisku</vt:lpstr>
      <vt:lpstr>'část - C - SO - 101 - Odp...'!Názvy_tisku</vt:lpstr>
      <vt:lpstr>'část - C - SO - 301'!Názvy_tisku</vt:lpstr>
      <vt:lpstr>'část - C - SO - 801 - .'!Názvy_tisku</vt:lpstr>
      <vt:lpstr>'Rekapitulace stavby'!Názvy_tisku</vt:lpstr>
      <vt:lpstr>'Seznam figur'!Názvy_tisku</vt:lpstr>
      <vt:lpstr>'VRN - II etapa'!Názvy_tisku</vt:lpstr>
      <vt:lpstr>'část - A - přeložka - CETIN'!Oblast_tisku</vt:lpstr>
      <vt:lpstr>'část - A - S0 - 301'!Oblast_tisku</vt:lpstr>
      <vt:lpstr>'část - A - SO - 101 - kom...'!Oblast_tisku</vt:lpstr>
      <vt:lpstr>'část - A - SO - 201'!Oblast_tisku</vt:lpstr>
      <vt:lpstr>'část - A - SO - 302 - Pře...'!Oblast_tisku</vt:lpstr>
      <vt:lpstr>'část - A - SO - 401'!Oblast_tisku</vt:lpstr>
      <vt:lpstr>'část - B - SO - 101 - kom...'!Oblast_tisku</vt:lpstr>
      <vt:lpstr>'část - B - SO - 101 - Rek...'!Oblast_tisku</vt:lpstr>
      <vt:lpstr>'část - B - SO - 301'!Oblast_tisku</vt:lpstr>
      <vt:lpstr>'část - B - SO - 801 - .'!Oblast_tisku</vt:lpstr>
      <vt:lpstr>'část - C - SO - 101 -  ko...'!Oblast_tisku</vt:lpstr>
      <vt:lpstr>'část - C - SO - 101 - Odp...'!Oblast_tisku</vt:lpstr>
      <vt:lpstr>'část - C - SO - 301'!Oblast_tisku</vt:lpstr>
      <vt:lpstr>'část - C - SO - 801 - .'!Oblast_tisku</vt:lpstr>
      <vt:lpstr>'Rekapitulace stavby'!Oblast_tisku</vt:lpstr>
      <vt:lpstr>'Seznam figur'!Oblast_tisku</vt:lpstr>
      <vt:lpstr>'VRN - II etapa'!Oblast_tisku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ROZPOCET\Rozpocet</dc:creator>
  <cp:lastModifiedBy>Ing. Barandovski</cp:lastModifiedBy>
  <dcterms:created xsi:type="dcterms:W3CDTF">2022-08-30T08:21:40Z</dcterms:created>
  <dcterms:modified xsi:type="dcterms:W3CDTF">2022-08-30T08:38:35Z</dcterms:modified>
</cp:coreProperties>
</file>